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omments1.xml" ContentType="application/vnd.openxmlformats-officedocument.spreadsheetml.comment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wner Comparison" sheetId="1" r:id="rId1"/>
    <sheet name="DD Comparison" sheetId="2" r:id="rId2"/>
    <sheet name="Bid Detail" sheetId="3" r:id="rId3"/>
    <sheet name="DD Estimate" sheetId="4" r:id="rId4"/>
    <sheet name="Scope Register" sheetId="5" r:id="rId5"/>
    <sheet name="Bidder Questions" sheetId="6" r:id="rId6"/>
    <sheet name="Basis and Sources" sheetId="7" r:id="rId7"/>
  </sheets>
  <definedNames>
    <definedName name="_xlnm._FilterDatabase" localSheetId="2" hidden="1">'Bid Detail'!$A$5:$I$17</definedName>
    <definedName name="_xlnm._FilterDatabase" localSheetId="5" hidden="1">'Bidder Questions'!$A$5:$I$29</definedName>
    <definedName name="_xlnm._FilterDatabase" localSheetId="4" hidden="1">'Scope Register'!$A$5:$G$32</definedName>
    <definedName name="_xlnm.Print_Area" localSheetId="6">'Basis and Sources'!$A$1:$D$29</definedName>
    <definedName name="_xlnm.Print_Area" localSheetId="2">'Bid Detail'!$A$1:$I$24</definedName>
    <definedName name="_xlnm.Print_Area" localSheetId="5">'Bidder Questions'!$A$1:$I$29</definedName>
    <definedName name="_xlnm.Print_Area" localSheetId="1">'DD Comparison'!$A$1:$E$25</definedName>
    <definedName name="_xlnm.Print_Area" localSheetId="3">'DD Estimate'!$A$1:$G$28</definedName>
    <definedName name="_xlnm.Print_Area" localSheetId="0">'Owner Comparison'!$A$1:$E$29</definedName>
    <definedName name="_xlnm.Print_Area" localSheetId="4">'Scope Register'!$A$1:$G$32</definedName>
    <definedName name="_xlnm.Print_Titles" localSheetId="6">'Basis and Sources'!$1:$5</definedName>
    <definedName name="_xlnm.Print_Titles" localSheetId="2">'Bid Detail'!$1:$5</definedName>
    <definedName name="_xlnm.Print_Titles" localSheetId="5">'Bidder Questions'!$1:$5</definedName>
    <definedName name="_xlnm.Print_Titles" localSheetId="1">'DD Comparison'!$1:$5</definedName>
    <definedName name="_xlnm.Print_Titles" localSheetId="3">'DD Estimate'!$1:$5</definedName>
    <definedName name="_xlnm.Print_Titles" localSheetId="0">'Owner Comparison'!$1:$5</definedName>
    <definedName name="_xlnm.Print_Titles" localSheetId="4">'Scope Register'!$1:$5</definedName>
  </definedNames>
  <calcPr calcId="124519" fullCalcOnLoad="1"/>
</workbook>
</file>

<file path=xl/comments1.xml><?xml version="1.0" encoding="utf-8"?>
<comments xmlns="http://schemas.openxmlformats.org/spreadsheetml/2006/main">
  <authors>
    <author/>
  </authors>
  <commentList>
    <comment ref="E17" authorId="0">
      <text>
        <r>
          <rPr>
            <sz val="8"/>
            <color indexed="81"/>
            <rFont val="Tahoma"/>
            <family val="2"/>
          </rPr>
          <t>Source E14 is blank; F14 says rate not yet known. Enter a sourced rate only after confirmation.</t>
        </r>
      </text>
    </comment>
  </commentList>
</comments>
</file>

<file path=xl/sharedStrings.xml><?xml version="1.0" encoding="utf-8"?>
<sst xmlns="http://schemas.openxmlformats.org/spreadsheetml/2006/main" count="647" uniqueCount="492">
  <si>
    <t>Bid detail and arithmetic</t>
  </si>
  <si>
    <t>USD. Source categories are mapped by description for comparison; scope equivalence remains subject to bidder confirmation. Blank/unknown scope is never priced as zero.</t>
  </si>
  <si>
    <t>Common comparison item</t>
  </si>
  <si>
    <t>DD priced amount</t>
  </si>
  <si>
    <t>Lone Star</t>
  </si>
  <si>
    <t>Barton Creek</t>
  </si>
  <si>
    <t>Pecan Street</t>
  </si>
  <si>
    <t>DD source</t>
  </si>
  <si>
    <t>Lone Star source</t>
  </si>
  <si>
    <t>Barton Creek source</t>
  </si>
  <si>
    <t>Pecan Street source</t>
  </si>
  <si>
    <t>General conditions</t>
  </si>
  <si>
    <t>Estimate/Architect estimate DD.xlsx | Estimate!B3:F3</t>
  </si>
  <si>
    <t>Bids/Bid - Lone Star Builders.pdf | p. 1 item 1</t>
  </si>
  <si>
    <t>Bids/Bid - Barton Creek Construction.xlsx | Bid!B4:C4</t>
  </si>
  <si>
    <t>Bids/Bid - Pecan Street Contracting.pdf | p. 1, division row 1</t>
  </si>
  <si>
    <t>Demolition</t>
  </si>
  <si>
    <t>Estimate/Architect estimate DD.xlsx | Estimate!B4:F4</t>
  </si>
  <si>
    <t>Bids/Bid - Lone Star Builders.pdf | p. 1 item 2</t>
  </si>
  <si>
    <t>Bids/Bid - Barton Creek Construction.xlsx | Bid!B5:C5</t>
  </si>
  <si>
    <t>Bids/Bid - Pecan Street Contracting.pdf | p. 1, division row 2</t>
  </si>
  <si>
    <t>Framing and drywall</t>
  </si>
  <si>
    <t>Estimate/Architect estimate DD.xlsx | Estimate!B5:F5</t>
  </si>
  <si>
    <t>Bids/Bid - Lone Star Builders.pdf | p. 1 item 3</t>
  </si>
  <si>
    <t>Bids/Bid - Barton Creek Construction.xlsx | Bid!B6:C6</t>
  </si>
  <si>
    <t>Bids/Bid - Pecan Street Contracting.pdf | p. 1, division row 3</t>
  </si>
  <si>
    <t>Doors, frames, hardware</t>
  </si>
  <si>
    <t>Estimate/Architect estimate DD.xlsx | Estimate!B6:F6</t>
  </si>
  <si>
    <t>Bids/Bid - Lone Star Builders.pdf | p. 1 item 4</t>
  </si>
  <si>
    <t>Bids/Bid - Barton Creek Construction.xlsx | Bid!B7:C7</t>
  </si>
  <si>
    <t>Bids/Bid - Pecan Street Contracting.pdf | p. 1, division row 4</t>
  </si>
  <si>
    <t>ACT ceilings</t>
  </si>
  <si>
    <t>Estimate/Architect estimate DD.xlsx | Estimate!B7:F7</t>
  </si>
  <si>
    <t>Bids/Bid - Lone Star Builders.pdf | p. 1 item 5</t>
  </si>
  <si>
    <t>Bids/Bid - Barton Creek Construction.xlsx | Bid!B8:C8</t>
  </si>
  <si>
    <t>Bids/Bid - Pecan Street Contracting.pdf | p. 1, division row 5</t>
  </si>
  <si>
    <t>Flooring</t>
  </si>
  <si>
    <t>Estimate/Architect estimate DD.xlsx | Estimate!B8:F8</t>
  </si>
  <si>
    <t>Bids/Bid - Lone Star Builders.pdf | p. 1 item 6</t>
  </si>
  <si>
    <t>Bids/Bid - Barton Creek Construction.xlsx | Bid!B9:C9</t>
  </si>
  <si>
    <t>Bids/Bid - Pecan Street Contracting.pdf | p. 1, division row 6</t>
  </si>
  <si>
    <t>Painting</t>
  </si>
  <si>
    <t>Estimate/Architect estimate DD.xlsx | Estimate!B9:F9</t>
  </si>
  <si>
    <t>Bids/Bid - Lone Star Builders.pdf | p. 1 item 7</t>
  </si>
  <si>
    <t>Bids/Bid - Barton Creek Construction.xlsx | Bid!B10:C10</t>
  </si>
  <si>
    <t>Bids/Bid - Pecan Street Contracting.pdf | p. 1, division row 7</t>
  </si>
  <si>
    <t>Millwork allowance</t>
  </si>
  <si>
    <t>EXCLUDED</t>
  </si>
  <si>
    <t>Estimate/Architect estimate DD.xlsx | Estimate!B10:F10</t>
  </si>
  <si>
    <t>Bids/Bid - Lone Star Builders.pdf | p. 1 qualifications (no base line)</t>
  </si>
  <si>
    <t>Bids/Bid - Barton Creek Construction.xlsx | Bid!B11:C11</t>
  </si>
  <si>
    <t>Bids/Bid - Pecan Street Contracting.pdf | p. 1, division row 8</t>
  </si>
  <si>
    <t>Plumbing incl. dental utilities</t>
  </si>
  <si>
    <t>Estimate/Architect estimate DD.xlsx | Estimate!B11:F11</t>
  </si>
  <si>
    <t>Bids/Bid - Lone Star Builders.pdf | p. 1 item 8</t>
  </si>
  <si>
    <t>Bids/Bid - Barton Creek Construction.xlsx | Bid!B12:C12</t>
  </si>
  <si>
    <t>Bids/Bid - Pecan Street Contracting.pdf | p. 1, division row 9</t>
  </si>
  <si>
    <t>HVAC</t>
  </si>
  <si>
    <t>Estimate/Architect estimate DD.xlsx | Estimate!B12:F12</t>
  </si>
  <si>
    <t>Bids/Bid - Lone Star Builders.pdf | p. 1 item 9</t>
  </si>
  <si>
    <t>Bids/Bid - Barton Creek Construction.xlsx | Bid!B13:C13</t>
  </si>
  <si>
    <t>Bids/Bid - Pecan Street Contracting.pdf | p. 1, division row 10</t>
  </si>
  <si>
    <t>Electrical</t>
  </si>
  <si>
    <t>Estimate/Architect estimate DD.xlsx | Estimate!B13:F13</t>
  </si>
  <si>
    <t>Bids/Bid - Lone Star Builders.pdf | p. 1 item 10</t>
  </si>
  <si>
    <t>Bids/Bid - Barton Creek Construction.xlsx | Bid!B14:C14</t>
  </si>
  <si>
    <t>Bids/Bid - Pecan Street Contracting.pdf | p. 1, division row 11</t>
  </si>
  <si>
    <t>Fire sprinkler mods</t>
  </si>
  <si>
    <t>Estimate/Architect estimate DD.xlsx | Estimate!B14:F14</t>
  </si>
  <si>
    <t>Bids/Bid - Lone Star Builders.pdf | p. 1 item 11</t>
  </si>
  <si>
    <t>Bids/Bid - Barton Creek Construction.xlsx | Bid!B15:C15</t>
  </si>
  <si>
    <t>Bids/Bid - Pecan Street Contracting.pdf | p. 1, division row 12</t>
  </si>
  <si>
    <t>Sum of priced listed items</t>
  </si>
  <si>
    <t>Submitted base total</t>
  </si>
  <si>
    <t>Checked less submitted</t>
  </si>
  <si>
    <t>No total stated</t>
  </si>
  <si>
    <t>Not applicable</t>
  </si>
  <si>
    <t>Bids/Bid - Lone Star Builders.pdf | p. 1 BASE BID TOTAL</t>
  </si>
  <si>
    <t>Bids/Bid - Barton Creek Construction.xlsx | Bid!C16</t>
  </si>
  <si>
    <t>Bids/Bid - Pecan Street Contracting.pdf | p. 1 TOTAL LUMP SUM</t>
  </si>
  <si>
    <t>Checked amounts are arithmetic findings, not accepted changes to the offers. Pecan Street states permit fees are included but does not allocate them by division; confirm their place within the checked sum. Bid files provide lump-sum lines only, so quantity × rate checking is unavailable.</t>
  </si>
  <si>
    <t>DD estimate reconstruction</t>
  </si>
  <si>
    <t>USD. Source: Estimate/Architect estimate DD.xlsx, Estimate!A1:F16, dated September 28, 2026. Supplied quantities and office historical rates; no remeasurement or independent market-rate validation.</t>
  </si>
  <si>
    <t>Line</t>
  </si>
  <si>
    <t>Original description</t>
  </si>
  <si>
    <t>Quantity</t>
  </si>
  <si>
    <t>Unit</t>
  </si>
  <si>
    <t>Unit rate</t>
  </si>
  <si>
    <t>Extension</t>
  </si>
  <si>
    <t>Source / note</t>
  </si>
  <si>
    <t>wk</t>
  </si>
  <si>
    <t>Estimate!B3:F3</t>
  </si>
  <si>
    <t>sf</t>
  </si>
  <si>
    <t>Estimate!B4:F4</t>
  </si>
  <si>
    <t>Estimate!B5:F5</t>
  </si>
  <si>
    <t>ea</t>
  </si>
  <si>
    <t>Estimate!B6:F6</t>
  </si>
  <si>
    <t>Estimate!B7:F7</t>
  </si>
  <si>
    <t>Estimate!B8:F8</t>
  </si>
  <si>
    <t>Estimate!B9:F9</t>
  </si>
  <si>
    <t>ls</t>
  </si>
  <si>
    <t>Estimate!B10:F10 | allowance</t>
  </si>
  <si>
    <t>Estimate!B11:F11</t>
  </si>
  <si>
    <t>Estimate!B12:F12</t>
  </si>
  <si>
    <t>Estimate!B13:F13</t>
  </si>
  <si>
    <t>Estimate!B14:F14 | rate not yet known</t>
  </si>
  <si>
    <t>Priced subtotal</t>
  </si>
  <si>
    <t>DD contingency rate</t>
  </si>
  <si>
    <t>Estimate!A16: 8 percent of priced subtotal</t>
  </si>
  <si>
    <t>DD contingency amount</t>
  </si>
  <si>
    <t>PARTIAL DD + contingency</t>
  </si>
  <si>
    <t>Unpriced line count</t>
  </si>
  <si>
    <t>Complete DD total</t>
  </si>
  <si>
    <t>Sprinkler work has no supplied rate. The partial DD total is not a complete budget. No separate permit-fee, dental equipment installation or Alternate 1 line is identified. Confirm whether these costs are embedded or omitted. The 8% is the stated DD policy for this project, not a contingency applied to contractor bids.</t>
  </si>
  <si>
    <t>Hillcrest Dental | owner bid comparison</t>
  </si>
  <si>
    <t>DRAFT • October 13, 2026 • USD • Fictitious source documents. Comparison uses checked line sums plus provisional scope carries; written reconciliation and scope confirmation remain open.</t>
  </si>
  <si>
    <t>Comparison basis</t>
  </si>
  <si>
    <t>Basis / decision limit</t>
  </si>
  <si>
    <t>Submitted base offer</t>
  </si>
  <si>
    <t>Original offers retained.</t>
  </si>
  <si>
    <t>Checked line-item sum</t>
  </si>
  <si>
    <t>Barton Creek and Pecan Street must reconcile differences in writing.</t>
  </si>
  <si>
    <t>Arithmetic correction</t>
  </si>
  <si>
    <t>Checked sum less submitted offer; no acceptance implied.</t>
  </si>
  <si>
    <t>Proposed millwork addition</t>
  </si>
  <si>
    <t>Common $22,000.00 allowance. Lone Star excludes it; others list it.</t>
  </si>
  <si>
    <t>Proposed permit carry</t>
  </si>
  <si>
    <t>Use Pecan Street’s approximate $6,500.00 as a provisional common allowance for excluded fees. No double addition to Pecan Street.</t>
  </si>
  <si>
    <t>Dental vacuum / air piping</t>
  </si>
  <si>
    <t>Barton Creek remains unpriced. Pecan Street’s general dental-utilities wording requires explicit confirmation.</t>
  </si>
  <si>
    <t>PRICED comparison subtotal</t>
  </si>
  <si>
    <t>Checked base + priced carries only. Barton Creek: add unpriced piping; all bidders retain open scope questions.</t>
  </si>
  <si>
    <t>Using submitted total instead</t>
  </si>
  <si>
    <t>Same carries applied to original submitted offer; preserves arithmetic uncertainty.</t>
  </si>
  <si>
    <t>Complete normalized base</t>
  </si>
  <si>
    <t>Pending pricing and confirmations; priced subtotal is not a complete comparable offer.</t>
  </si>
  <si>
    <t>Alternate 1 — separate ADD</t>
  </si>
  <si>
    <t>Sheet vinyl in operatories; confirm Pecan Street’s extent. No alternate included in the base above.</t>
  </si>
  <si>
    <t>Priced subtotal + Alternate 1</t>
  </si>
  <si>
    <t>Scenario only; Barton Creek still requires piping. Other open scope remains.</t>
  </si>
  <si>
    <t>DD priced subtotal</t>
  </si>
  <si>
    <t>September 28 estimate, priced lines only.</t>
  </si>
  <si>
    <t>DD contingency — 8%</t>
  </si>
  <si>
    <t>Project policy: 8% of priced subtotal. Not added to bids.</t>
  </si>
  <si>
    <t>Excludes unpriced sprinkler work; permit fee scope is not identified.</t>
  </si>
  <si>
    <t>Unaligned difference vs partial DD</t>
  </si>
  <si>
    <t>Priced base subtotal minus partial DD. This is not a savings measure: scope and unpriced items differ.</t>
  </si>
  <si>
    <t>Duration stated / basis</t>
  </si>
  <si>
    <t>Lone Star: from NTP. Barton: general-conditions basis only. Pecan: start trigger unstated.</t>
  </si>
  <si>
    <t>Other principal exposure</t>
  </si>
  <si>
    <t>See complete Scope Register and Bidder Questions; unknown costs remain open.</t>
  </si>
  <si>
    <t>Rough-in included</t>
  </si>
  <si>
    <t>OPEN</t>
  </si>
  <si>
    <t>12 weeks from NTP</t>
  </si>
  <si>
    <t>Equipment installation excluded; allowance markup open</t>
  </si>
  <si>
    <t>UNPRICED — add pending</t>
  </si>
  <si>
    <t>14-week GC basis</t>
  </si>
  <si>
    <t>Piping and after-hours excluded</t>
  </si>
  <si>
    <t>Included provisionally; verify</t>
  </si>
  <si>
    <t>11 weeks; trigger open</t>
  </si>
  <si>
    <t>Fees approximate; 1.1% optional bond basis open</t>
  </si>
  <si>
    <t>Read DD Comparison for a conditional comparison of the same priced scope. No bidder is selected. Request the targeted questions on Bidder Questions and retain each written response before the owner decides. Zero adjustments above mean no additional carry for that stated inclusion; they do not price unresolved work at zero.</t>
  </si>
  <si>
    <t>DD budget comparison | known scope</t>
  </si>
  <si>
    <t>Conditional reconciliation: remove bidder sprinkler amounts and the common permit carry to compare with the DD priced scope. This assumes permit fees are not embedded in DD rates; the team must confirm that assumption.</t>
  </si>
  <si>
    <t>Reconciliation</t>
  </si>
  <si>
    <t>Source / limit</t>
  </si>
  <si>
    <t>Priced comparison subtotal</t>
  </si>
  <si>
    <t>From Owner Comparison. Barton still lacks vacuum/air piping.</t>
  </si>
  <si>
    <t>Less listed sprinkler amount</t>
  </si>
  <si>
    <t>Each bidder prices sprinkler scope; the DD sprinkler line is unpriced.</t>
  </si>
  <si>
    <t>Less provisional permit amount</t>
  </si>
  <si>
    <t>Common $6,500.00. Pecan Street says included approximately; allocation is unconfirmed.</t>
  </si>
  <si>
    <t>Conditional comparable subtotal</t>
  </si>
  <si>
    <t>Excludes sprinkler and fees. Barton Creek still needs its unpriced piping add.</t>
  </si>
  <si>
    <t>Includes $22,000.00 millwork and $45,000.00 plumbing with dental utilities.</t>
  </si>
  <si>
    <t>Difference before DD contingency</t>
  </si>
  <si>
    <t>Conditional subtotal less DD priced subtotal; Barton remains incomplete.</t>
  </si>
  <si>
    <t>Difference / DD priced subtotal</t>
  </si>
  <si>
    <t>Conditional comparison only, not confirmed scope-complete savings.</t>
  </si>
  <si>
    <t>DD contingency at 8%</t>
  </si>
  <si>
    <t>Retained as budget reserve on DD priced subtotal.</t>
  </si>
  <si>
    <t>Partial DD including contingency</t>
  </si>
  <si>
    <t>The same known DD scope with supplied 8% contingency.</t>
  </si>
  <si>
    <t>Difference vs DD with contingency</t>
  </si>
  <si>
    <t>Conditional subtotal less partial DD with contingency; do not treat unknown costs as savings.</t>
  </si>
  <si>
    <t>The complete DD budget cannot be calculated until sprinkler pricing and omitted/embedded scope are resolved. At the supplied policy, newly priced DD work also increases contingency by 8%. Alternate 1 is a separate owner option; the DD file gives no alternate price. Equipment installation, tax, bonding and after-hours treatment require confirmation across all offers and the budget.</t>
  </si>
  <si>
    <t>Useful comparison: Pecan Street’s conditional known-scope subtotal is $290,800.00, only $30.00 below the DD priced subtotal before contingency; Lone Star is $6,870.00 above. This relies on the fee assumption and written arithmetic/scope confirmation. Barton Creek’s $279,250.00 subtotal omits dental piping and cannot establish the lowest complete bid.</t>
  </si>
  <si>
    <t>Exclusions, qualifications and scope register</t>
  </si>
  <si>
    <t>Every stated exclusion and qualification is retained below. Unstated items are labeled as unknown rather than assumed inclusions. Full trade prices and source references are on Bid Detail.</t>
  </si>
  <si>
    <t>Bid / DD</t>
  </si>
  <si>
    <t>Topic</t>
  </si>
  <si>
    <t>Source statement / observation</t>
  </si>
  <si>
    <t>Comparison treatment and action</t>
  </si>
  <si>
    <t>Price / status</t>
  </si>
  <si>
    <t>Exact source location</t>
  </si>
  <si>
    <t>Question IDs</t>
  </si>
  <si>
    <t>LS</t>
  </si>
  <si>
    <t>Millwork exclusion / conflicting wording</t>
  </si>
  <si>
    <t>Allowance introduction says "Allowance included" but qualifications state $22,000 is NOT included in base.</t>
  </si>
  <si>
    <t>Propose +$22,000.00 to reach common allowance; require inclusive net add and correction of conflicting text.</t>
  </si>
  <si>
    <t>Provisional amount; not bidder-confirmed</t>
  </si>
  <si>
    <t>Bids/Bid - Lone Star Builders.pdf p. 1, alternate/allowance paragraph and qualifications</t>
  </si>
  <si>
    <t>LS-01; ALL-02</t>
  </si>
  <si>
    <t>Permit exclusion</t>
  </si>
  <si>
    <t>Excludes building permit fees.</t>
  </si>
  <si>
    <t>Carry $6,500.00 provisionally from Pecan Street; obtain actual inclusive fee amount.</t>
  </si>
  <si>
    <t>Excluded; actual price unresolved</t>
  </si>
  <si>
    <t>Bids/Bid - Lone Star Builders.pdf p. 1, qualifications</t>
  </si>
  <si>
    <t>LS-02; ALL-03</t>
  </si>
  <si>
    <t>Dental equipment installation exclusion</t>
  </si>
  <si>
    <t>Excludes dental equipment installation.</t>
  </si>
  <si>
    <t>Owner/vendor assignment and cost remain open. This is separate from included piping rough-in.</t>
  </si>
  <si>
    <t>Excluded; no price supplied</t>
  </si>
  <si>
    <t>LS-03; ALL-04</t>
  </si>
  <si>
    <t>Dental piping inclusion</t>
  </si>
  <si>
    <t>Plumbing incl. dental vacuum and air rough-in.</t>
  </si>
  <si>
    <t>No piping add carried; confirm extent, testing, tie-ins and vendor interfaces.</t>
  </si>
  <si>
    <t>Included as stated; extent unconfirmed</t>
  </si>
  <si>
    <t>Bids/Bid - Lone Star Builders.pdf p. 1, item 8</t>
  </si>
  <si>
    <t>Insurance qualification</t>
  </si>
  <si>
    <t>Includes general liability insurance.</t>
  </si>
  <si>
    <t>No insurance add assumed; request limits and other required coverages included in bid.</t>
  </si>
  <si>
    <t>Included as stated</t>
  </si>
  <si>
    <t>ALL-05</t>
  </si>
  <si>
    <t>Schedule qualification</t>
  </si>
  <si>
    <t>General conditions (12 weeks); schedule 12 weeks from notice to proceed.</t>
  </si>
  <si>
    <t>Retain duration without monetary adjustment; confirm dependencies and work hours.</t>
  </si>
  <si>
    <t>Bids/Bid - Lone Star Builders.pdf p. 1, item 1 and qualifications</t>
  </si>
  <si>
    <t>LS-04; ALL-06</t>
  </si>
  <si>
    <t>Validity qualification</t>
  </si>
  <si>
    <t>Bid date 10/06/2026. Valid 30 days.</t>
  </si>
  <si>
    <t>Confirm exact expiration date and any extension terms; no date-counting convention inferred.</t>
  </si>
  <si>
    <t>30 days stated</t>
  </si>
  <si>
    <t>Bids/Bid - Lone Star Builders.pdf p. 1, bid-date paragraph</t>
  </si>
  <si>
    <t>LS-05</t>
  </si>
  <si>
    <t>Alternate 1</t>
  </si>
  <si>
    <t>Upgrade to sheet vinyl in operatories: ADD 4,200.00.</t>
  </si>
  <si>
    <t>Keep separate; confirm net cost, extent and schedule effect.</t>
  </si>
  <si>
    <t>Add $4,200.00</t>
  </si>
  <si>
    <t>Bids/Bid - Lone Star Builders.pdf p. 1, alternate paragraph</t>
  </si>
  <si>
    <t>ALL-07</t>
  </si>
  <si>
    <t>BC</t>
  </si>
  <si>
    <t>Arithmetic discrepancy</t>
  </si>
  <si>
    <t>Submitted base is $289,850.00; C4:C15 sums to $288,850.00.</t>
  </si>
  <si>
    <t>Use checked sum for provisional comparison, preserve submitted total, and request reconciliation.</t>
  </si>
  <si>
    <t>Written reconciliation pending</t>
  </si>
  <si>
    <t>Bids/Bid - Barton Creek Construction.xlsx Bid!C4:C16</t>
  </si>
  <si>
    <t>BC-01</t>
  </si>
  <si>
    <t>Millwork allowance: $22,000.00.</t>
  </si>
  <si>
    <t>Included in item sum; no additional millwork carry. Confirm allowance coverage and markups.</t>
  </si>
  <si>
    <t>Included as listed</t>
  </si>
  <si>
    <t>Bids/Bid - Barton Creek Construction.xlsx Bid!B11:C11</t>
  </si>
  <si>
    <t>ALL-02</t>
  </si>
  <si>
    <t>Dental piping exclusion</t>
  </si>
  <si>
    <t>Dental vacuum and compressed air piping by owner's dental vendor; plumbing says dental vacuum/air by others.</t>
  </si>
  <si>
    <t>Separate unpriced add remains open; do not use the difference from another plumbing bid or DD rate as a quote.</t>
  </si>
  <si>
    <t>UNPRICED; incomplete comparison</t>
  </si>
  <si>
    <t>Bids/Bid - Barton Creek Construction.xlsx Bid!B12:C12 and A19</t>
  </si>
  <si>
    <t>BC-02; ALL-04</t>
  </si>
  <si>
    <t>Exclusions include permit fees.</t>
  </si>
  <si>
    <t>Carry $6,500.00 provisionally from Pecan Street; request actual fees and inclusive net add.</t>
  </si>
  <si>
    <t>Bids/Bid - Barton Creek Construction.xlsx Bid!A19</t>
  </si>
  <si>
    <t>BC-03; ALL-03</t>
  </si>
  <si>
    <t>After-hours exclusion</t>
  </si>
  <si>
    <t>Exclusions include after-hours work.</t>
  </si>
  <si>
    <t>No invented price; confirm landlord/work-hour requirements and price any required premium separately.</t>
  </si>
  <si>
    <t>Excluded; necessity and price unresolved</t>
  </si>
  <si>
    <t>BC-04; ALL-06</t>
  </si>
  <si>
    <t>General conditions (14 weeks).</t>
  </si>
  <si>
    <t>14-week GC basis does not establish an overall completion commitment or start trigger; obtain both.</t>
  </si>
  <si>
    <t>Duration basis stated; commitment pending</t>
  </si>
  <si>
    <t>Bids/Bid - Barton Creek Construction.xlsx Bid!B4:C4</t>
  </si>
  <si>
    <t>BC-05; ALL-06</t>
  </si>
  <si>
    <t>Alternate 1 sheet vinyl in operatories: ADD 3,900.00.</t>
  </si>
  <si>
    <t>Add $3,900.00</t>
  </si>
  <si>
    <t>Bids/Bid - Barton Creek Construction.xlsx Bid!A18:C18</t>
  </si>
  <si>
    <t>Bid date / unstated validity</t>
  </si>
  <si>
    <t>Bid date 10/06/2026; no validity period stated.</t>
  </si>
  <si>
    <t>Request expiration and price-hold conditions.</t>
  </si>
  <si>
    <t>Validity unconfirmed</t>
  </si>
  <si>
    <t>Bids/Bid - Barton Creek Construction.xlsx Bid!A2 and A1:C19</t>
  </si>
  <si>
    <t>BC-05</t>
  </si>
  <si>
    <t>PC</t>
  </si>
  <si>
    <t>Division sum $306,400.00; stated TOTAL LUMP SUM $306,500.00.</t>
  </si>
  <si>
    <t>Request reconciliation of $100.00 difference; neither amount overrides the signed offer without confirmation.</t>
  </si>
  <si>
    <t>Bids/Bid - Pecan Street Contracting.pdf p. 1, division table</t>
  </si>
  <si>
    <t>PC-01</t>
  </si>
  <si>
    <t>Included in division sum; no additional millwork carry. Confirm allowance coverage.</t>
  </si>
  <si>
    <t>Bids/Bid - Pecan Street Contracting.pdf p. 1, Millwork allowance row</t>
  </si>
  <si>
    <t>Dental rough-in inclusion</t>
  </si>
  <si>
    <t>Plumbing incl. dental utilities rough-in.</t>
  </si>
  <si>
    <t>Provisionally treat as covering requested vacuum/air piping; confirm both systems explicitly and separate equipment installation.</t>
  </si>
  <si>
    <t>Conditional interpretation; confirm</t>
  </si>
  <si>
    <t>Bids/Bid - Pecan Street Contracting.pdf p. 1, plumbing row</t>
  </si>
  <si>
    <t>PC-03; ALL-04</t>
  </si>
  <si>
    <t>Permit inclusion / approximate amount</t>
  </si>
  <si>
    <t>Includes building permit fees (approx. $6,500).</t>
  </si>
  <si>
    <t>No fee add to bid; confirm fee allocation inside division sum, included fee types and treatment of variance.</t>
  </si>
  <si>
    <t>Approximate included amount</t>
  </si>
  <si>
    <t>Bids/Bid - Pecan Street Contracting.pdf p. 1, closing paragraph</t>
  </si>
  <si>
    <t>PC-02; ALL-03</t>
  </si>
  <si>
    <t>Alternate 1 sheet vinyl: ADD 4,450.00.</t>
  </si>
  <si>
    <t>Keep separate; confirm operatories and same extent as other bidders.</t>
  </si>
  <si>
    <t>Add $4,450.00; extent pending</t>
  </si>
  <si>
    <t>PC-06; ALL-07</t>
  </si>
  <si>
    <t>Schedule 11 weeks.</t>
  </si>
  <si>
    <t>Confirm start trigger, work hours and dependencies before duration comparison.</t>
  </si>
  <si>
    <t>11 weeks; trigger unstated</t>
  </si>
  <si>
    <t>PC-05; ALL-06</t>
  </si>
  <si>
    <t>Bond qualification</t>
  </si>
  <si>
    <t>Bond available at 1.1 percent if requested.</t>
  </si>
  <si>
    <t>Carry separately only if required; basis, type and treatment of alternates/allowances need confirmation. No bond amount assumed.</t>
  </si>
  <si>
    <t>Conditional add; 1.1% basis unresolved</t>
  </si>
  <si>
    <t>PC-04; ALL-05</t>
  </si>
  <si>
    <t>Proposal form / date / omissions</t>
  </si>
  <si>
    <t>Lump sum proposal dated 10/07/2026. No validity period or express exclusions listed.</t>
  </si>
  <si>
    <t>Do not infer that equipment installation, after-hours work or unstated scope is included; request a complete qualifications statement.</t>
  </si>
  <si>
    <t>Lump sum; unstated scope unresolved</t>
  </si>
  <si>
    <t>Bids/Bid - Pecan Street Contracting.pdf p. 1, introduction and full proposal</t>
  </si>
  <si>
    <t>PC-05; ALL-01; ALL-04; ALL-06</t>
  </si>
  <si>
    <t>DD</t>
  </si>
  <si>
    <t>Unpriced sprinkler scope</t>
  </si>
  <si>
    <t>Fire sprinkler mods quantity 2,850 sf; rate not yet known.</t>
  </si>
  <si>
    <t>Leave extension unpriced. Add confirmed scope price and associated 8% DD contingency when priced.</t>
  </si>
  <si>
    <t>UNPRICED</t>
  </si>
  <si>
    <t>Estimate/Architect estimate DD.xlsx Estimate!B14:F14</t>
  </si>
  <si>
    <t>TEAM-01</t>
  </si>
  <si>
    <t>Contingency policy</t>
  </si>
  <si>
    <t>Contingency at DD: 8 percent of priced subtotal (office policy for this project).</t>
  </si>
  <si>
    <t>Apply 8% to $290,830.00 priced subtotal = $23,266.40. Do not add this DD rate to bids.</t>
  </si>
  <si>
    <t>Project-specific supplied policy</t>
  </si>
  <si>
    <t>Estimate/Architect estimate DD.xlsx Estimate!A16</t>
  </si>
  <si>
    <t>Estimate scope omissions / price basis</t>
  </si>
  <si>
    <t>Estimate dated 09/28/2026; rates from office's own prior TI projects. No separate permit fee, Alternate 1 or equipment-installation line is identified.</t>
  </si>
  <si>
    <t>Confirm embedded scope before budget reconciliation. Quantities are supplied and not remeasured.</t>
  </si>
  <si>
    <t>Unresolved scope basis</t>
  </si>
  <si>
    <t>Estimate/Architect estimate DD.xlsx Estimate!A1 and B3:F16</t>
  </si>
  <si>
    <t>Draft questions for written bidder clarification</t>
  </si>
  <si>
    <t>Send ALL questions to each bidder, plus that bidder’s specific questions. TEAM-01 is internal. These are editable drafts; no questions have been sent. Response and commercial-impact fields are intentionally blank.</t>
  </si>
  <si>
    <t>ID</t>
  </si>
  <si>
    <t>Recipient</t>
  </si>
  <si>
    <t>Priority</t>
  </si>
  <si>
    <t>Question / requested confirmation</t>
  </si>
  <si>
    <t>Source / reason</t>
  </si>
  <si>
    <t>Status</t>
  </si>
  <si>
    <t>Written response / source</t>
  </si>
  <si>
    <t>Net price impact (USD)</t>
  </si>
  <si>
    <t>Schedule effect</t>
  </si>
  <si>
    <t>ALL-01</t>
  </si>
  <si>
    <t>Each bidder</t>
  </si>
  <si>
    <t>Before owner decision</t>
  </si>
  <si>
    <t>Identify every drawing, specification, revision and addendum used. Return a complete list of exclusions and qualifications and an inclusive revised base proposal after these questions are resolved. Confirm whether taxes, overhead and profit are included.</t>
  </si>
  <si>
    <t>All three offers; no drawing/specification or addendum register was supplied for this review.</t>
  </si>
  <si>
    <t>Open</t>
  </si>
  <si>
    <t>Confirm a common $22,000.00 millwork allowance. Describe covered millwork, fabrication, installation, delivery, tax and overhead/profit; identify excluded items and how unused allowance or overruns are reconciled. Quote any net adjustment inclusively.</t>
  </si>
  <si>
    <t>LS p. 1 allowance/qualifications; BC Bid!B11:C11; PC p. 1 millwork; DD Estimate!B10:F10.</t>
  </si>
  <si>
    <t>ALL-03</t>
  </si>
  <si>
    <t>List building/trade permits, plan review and inspection fees carried, who obtains and pays them, and whether the amount is fixed or an allowance. Provide the actual inclusive net add or included amount and how fee overruns/credits are treated. The comparison uses $6,500.00 provisionally, not a verified fee schedule.</t>
  </si>
  <si>
    <t>LS p. 1 qualifications; BC Bid!A19; PC p. 1 closing paragraph.</t>
  </si>
  <si>
    <t>ALL-04</t>
  </si>
  <si>
    <t>Confirm dental vacuum AND compressed air piping: extent, materials, testing, tie-ins and final connections. Distinguish piping rough-in from equipment supply/installation and commissioning. Identify GC/vendor responsibilities and price any missing scope without duplicate owner-vendor carry.</t>
  </si>
  <si>
    <t>LS p. 1 item 8/qualifications; BC Bid!B12 and A19; PC p. 1 plumbing row.</t>
  </si>
  <si>
    <t>Confirm tax, insurance and bonding inclusion/exclusion and any additional rates or charges. State bond type, price basis and whether base, fees, allowances and Alternate 1 are included in that basis if a bond is requested.</t>
  </si>
  <si>
    <t>Only LS general liability inclusion and PC 1.1% optional bond are explicit; other treatment is unstated.</t>
  </si>
  <si>
    <t>ALL-06</t>
  </si>
  <si>
    <t>Confirm completion duration, start trigger, permit/vendor and long-lead dependencies, work hours, landlord restrictions and after-hours needs. Identify any cost or time effect of resolving scope gaps and selecting Alternate 1.</t>
  </si>
  <si>
    <t>LS p. 1 item 1/qualifications; BC Bid!B4 and A19; PC p. 1 closing paragraph.</t>
  </si>
  <si>
    <t>Confirm Alternate 1 is the same sheet-vinyl upgrade in the operatories, including areas, product, transitions and any base-flooring credit. Confirm the net add includes labor, tax, overhead/profit and any time impact. Keep it outside the base bid.</t>
  </si>
  <si>
    <t>LS p. 1 alternate paragraph; BC Bid!A18:C18; PC p. 1 closing paragraph.</t>
  </si>
  <si>
    <t>LS-01</t>
  </si>
  <si>
    <t>Lone Star Builders LLC</t>
  </si>
  <si>
    <t>Your allowance text conflicts with the explicit exclusion. Confirm the $284,600.00 base excludes millwork and return a revised inclusive price with the $22,000.00 common allowance. Identify any additional installation, tax or markup rather than assuming the stated allowance is the full net add.</t>
  </si>
  <si>
    <t>Bids/Bid - Lone Star Builders.pdf p. 1, alternate/allowance paragraph and qualifications.</t>
  </si>
  <si>
    <t>LS-02</t>
  </si>
  <si>
    <t>Provide the inclusive add for excluded building permit fees and state fee scope, responsibility and adjustment terms; confirm whether the provisional $6,500.00 carry is adequate.</t>
  </si>
  <si>
    <t>Bids/Bid - Lone Star Builders.pdf p. 1, qualifications.</t>
  </si>
  <si>
    <t>LS-03</t>
  </si>
  <si>
    <t>Define the excluded dental equipment installation and the exact endpoint of included vacuum/air rough-in. Confirm the owner's vendor will cover all excluded installation/commissioning, or quote a separate add.</t>
  </si>
  <si>
    <t>Bids/Bid - Lone Star Builders.pdf p. 1, item 8 and qualifications.</t>
  </si>
  <si>
    <t>LS-04</t>
  </si>
  <si>
    <t>Confirm the 12 weeks from notice to proceed includes the common scope and clarify whether permit issuance, vendor access, after-hours work or Alternate 1 changes that commitment.</t>
  </si>
  <si>
    <t>Bids/Bid - Lone Star Builders.pdf p. 1, item 1 and qualifications.</t>
  </si>
  <si>
    <t>State the exact expiration date for the 30-day validity period from your October 6, 2026 bid and any extension conditions.</t>
  </si>
  <si>
    <t>Bids/Bid - Lone Star Builders.pdf p. 1, bid date and validity.</t>
  </si>
  <si>
    <t>Barton Creek Construction Inc.</t>
  </si>
  <si>
    <t>Your twelve lines total $288,850.00, but C16 states $289,850.00. Reconcile the $1,000.00 difference and issue a corrected breakdown and confirmed base price; identify any omitted cost rather than assuming a reduction.</t>
  </si>
  <si>
    <t>Bids/Bid - Barton Creek Construction.xlsx Bid!C4:C16.</t>
  </si>
  <si>
    <t>BC-02</t>
  </si>
  <si>
    <t>Obtain an inclusive net add for all excluded dental vacuum and compressed air piping. If retained by the owner's dental vendor, provide a coordinated scope and vendor quote identifying testing and connections. Confirm whether this affects your plumbing line or duration.</t>
  </si>
  <si>
    <t>Bids/Bid - Barton Creek Construction.xlsx Bid!B12:C12 and A19.</t>
  </si>
  <si>
    <t>BC-03</t>
  </si>
  <si>
    <t>Price the excluded permit fees, with administration/markups and the fee categories included. Confirm the common provisional $6,500.00 allowance or provide the required replacement amount.</t>
  </si>
  <si>
    <t>Bids/Bid - Barton Creek Construction.xlsx Bid!A19.</t>
  </si>
  <si>
    <t>BC-04</t>
  </si>
  <si>
    <t>State proposed work hours and whether landlord/occupied-building restrictions require after-hours work. Quote any required premium and schedule impact separately; identify what remains excluded if no premium is accepted.</t>
  </si>
  <si>
    <t>Does the 14-week general-conditions allowance represent committed substantial completion? State the start trigger, overall duration, exact bid expiration and price-hold conditions.</t>
  </si>
  <si>
    <t>Bids/Bid - Barton Creek Construction.xlsx Bid!A2 and B4:C4; validity unstated in A1:C19.</t>
  </si>
  <si>
    <t>Pecan Street Contracting</t>
  </si>
  <si>
    <t>Your divisions total $306,400.00 while the lump sum is $306,500.00. Reconcile the $100.00 difference and confirm the binding base and breakdown. Identify where the included permit fees are allocated; do not add them again.</t>
  </si>
  <si>
    <t>Bids/Bid - Pecan Street Contracting.pdf p. 1, division table and closing paragraph.</t>
  </si>
  <si>
    <t>PC-02</t>
  </si>
  <si>
    <t>Confirm whether the approximate $6,500.00 building permit fee is a fixed included cost or adjustable allowance, what fees it covers, and how actual variance is handled. Confirm it remains included in the reconciled base.</t>
  </si>
  <si>
    <t>Bids/Bid - Pecan Street Contracting.pdf p. 1, closing paragraph.</t>
  </si>
  <si>
    <t>PC-03</t>
  </si>
  <si>
    <t>Confirm that "dental utilities rough-in" includes both vacuum and compressed air piping to the same extent requested from the other bidders. State whether equipment installation and commissioning are included or excluded; price missing scope separately.</t>
  </si>
  <si>
    <t>Bids/Bid - Pecan Street Contracting.pdf p. 1, plumbing row.</t>
  </si>
  <si>
    <t>PC-04</t>
  </si>
  <si>
    <t>Clarify the 1.1% bond offer: bond type, calculation basis, whether both performance/payment coverage is contemplated, and treatment of fees, allowances, tax and Alternate 1. Provide a separate amount if the owner requests bonding.</t>
  </si>
  <si>
    <t>PC-05</t>
  </si>
  <si>
    <t>Confirm the 11-week schedule start trigger, work-hour assumptions and dependencies, exact bid expiration and all qualifications/exclusions, including any after-hours restriction.</t>
  </si>
  <si>
    <t>Bids/Bid - Pecan Street Contracting.pdf p. 1, introduction and closing paragraph; validity/exclusions not stated.</t>
  </si>
  <si>
    <t>PC-06</t>
  </si>
  <si>
    <t>Confirm the $4,450.00 Alternate 1 specifically covers sheet vinyl in the operatories to the same extent as the other proposals, and identify the net base-flooring credit and time effect.</t>
  </si>
  <si>
    <t>Owner / architect</t>
  </si>
  <si>
    <t>Before budget decision</t>
  </si>
  <si>
    <t>Price the unpriced DD fire sprinkler line and apply 8% contingency to newly priced DD scope. Confirm whether permit fees, dental equipment installation, tax, bonding, after-hours work and Alternate 1 were intended within the budget and establish owner/vendor responsibilities. Do not use contingency to conceal scope omissions.</t>
  </si>
  <si>
    <t>Estimate/Architect estimate DD.xlsx Estimate!A1, B3:F14 and A16; all bid qualifications.</t>
  </si>
  <si>
    <t>Basis, provisional inputs and sources</t>
  </si>
  <si>
    <t>Editable input values are blue; formulas have checked cached values and recalculate on open. All figures are USD, as explicitly stated by the source bids and DD rate column. Review date: October 13, 2026.</t>
  </si>
  <si>
    <t>Input / source</t>
  </si>
  <si>
    <t>Value / date</t>
  </si>
  <si>
    <t>Status / use</t>
  </si>
  <si>
    <t>Exact source / explanation</t>
  </si>
  <si>
    <t>Common millwork allowance</t>
  </si>
  <si>
    <t>Proposed comparison basis; included BC/PC; excluded LS</t>
  </si>
  <si>
    <t>Estimate/Architect estimate DD.xlsx Estimate!B10:F10; Bids/Bid - Lone Star Builders.pdf p. 1 qualifications; Bids/Bid - Barton Creek Construction.xlsx Bid!B11:C11; Bids/Bid - Pecan Street Contracting.pdf p. 1 millwork row.</t>
  </si>
  <si>
    <t>Common permit comparison amount</t>
  </si>
  <si>
    <t>Provisional reuse of Pecan’s approximate included fee; not a verified fee or quote for others</t>
  </si>
  <si>
    <t>Bids/Bid - Pecan Street Contracting.pdf p. 1 closing paragraph. No separate fee line in DD. Confirm actual fee scope, allocation and markups.</t>
  </si>
  <si>
    <t>Barton dental piping</t>
  </si>
  <si>
    <t>No numeric replacement or assumed zero</t>
  </si>
  <si>
    <t>Request an inclusive bidder/vendor quote. Difference between DD plumbing and Barton plumbing is not a dental-piping price.</t>
  </si>
  <si>
    <t>Approved scope adjustments</t>
  </si>
  <si>
    <t>None supplied</t>
  </si>
  <si>
    <t>Proposed carries are not approved contract changes</t>
  </si>
  <si>
    <t>Bid arithmetic and comparison adjustments remain separate from any owner award or bidder-confirmed revision.</t>
  </si>
  <si>
    <t>LS offer date</t>
  </si>
  <si>
    <t>2026-10-06</t>
  </si>
  <si>
    <t>Valid 30 days as stated</t>
  </si>
  <si>
    <t>Bids/Bid - Lone Star Builders.pdf p. 1 bid-date paragraph; exact expiration pending.</t>
  </si>
  <si>
    <t>BC offer date</t>
  </si>
  <si>
    <t>Validity unstated</t>
  </si>
  <si>
    <t>Bids/Bid - Barton Creek Construction.xlsx Bid!A2.</t>
  </si>
  <si>
    <t>PC offer date</t>
  </si>
  <si>
    <t>2026-10-07</t>
  </si>
  <si>
    <t>Lump sum; validity unstated</t>
  </si>
  <si>
    <t>Bids/Bid - Pecan Street Contracting.pdf p. 1 introduction.</t>
  </si>
  <si>
    <t>DD estimate date</t>
  </si>
  <si>
    <t>2026-09-28</t>
  </si>
  <si>
    <t>Rates from office’s own prior TI projects</t>
  </si>
  <si>
    <t>Estimate/Architect estimate DD.xlsx Estimate!A1.</t>
  </si>
  <si>
    <t>Source status</t>
  </si>
  <si>
    <t>FICTITIOUS TEST DOCUMENT</t>
  </si>
  <si>
    <t>All four supplied sources are marked fictitious</t>
  </si>
  <si>
    <t>Maintain this context; this is a draft owner comparison of the supplied test project documents.</t>
  </si>
  <si>
    <t>Project location</t>
  </si>
  <si>
    <t>Austin, TX</t>
  </si>
  <si>
    <t>2,850 sf stated; quantities not remeasured</t>
  </si>
  <si>
    <t>Bids/Bid - Lone Star Builders.pdf p. 1: 4400 Example Blvd Suite 210, Austin, TX (fictitious).</t>
  </si>
  <si>
    <t>Document and contract coverage</t>
  </si>
  <si>
    <t>Unconfirmed</t>
  </si>
  <si>
    <t>Only 3 bids and DD estimate supplied</t>
  </si>
  <si>
    <t>No executed agreement, drawing/specification package, addenda log or vendor quotes supplied. No scope-completeness or award determination.</t>
  </si>
  <si>
    <t>Tax and markups</t>
  </si>
  <si>
    <t>Unstated / confirm</t>
  </si>
  <si>
    <t>No tax, overhead/profit or premium is invented</t>
  </si>
  <si>
    <t>Ask bidders whether proposed adds are fully inclusive. No current legal fee schedule or market price research used.</t>
  </si>
  <si>
    <t>Contingency basis</t>
  </si>
  <si>
    <t>8% of priced subtotal</t>
  </si>
  <si>
    <t>Project-specific DD policy only</t>
  </si>
  <si>
    <t>Estimate/Architect estimate DD.xlsx Estimate!A16. Unpriced sprinkler work is not zero; complete DD remains unresolved.</t>
  </si>
  <si>
    <t>Permit treatment in DD</t>
  </si>
  <si>
    <t>Not separately identified</t>
  </si>
  <si>
    <t>Conditional exclusion from known-scope benchmark</t>
  </si>
  <si>
    <t>DD Comparison assumes fees are not embedded in DD rates. Confirm before relying on variances.</t>
  </si>
  <si>
    <t>Optional bond</t>
  </si>
  <si>
    <t>1.1% if requested</t>
  </si>
  <si>
    <t>Pecan offer only; calculation basis unresolved</t>
  </si>
  <si>
    <t>Bids/Bid - Pecan Street Contracting.pdf p. 1 closing paragraph. Not added to base or alternates. Owner requirement and other bidders’ terms unconfirmed.</t>
  </si>
  <si>
    <t>Comparison limitations</t>
  </si>
  <si>
    <t>All bids remain open</t>
  </si>
  <si>
    <t>Other unpriced work and scope differences may change order</t>
  </si>
  <si>
    <t>LS equipment installation; BC piping and after-hours; PC fee variability and bond. Review Scope Register and all questions.</t>
  </si>
  <si>
    <t>Review companion files</t>
  </si>
  <si>
    <t>Same delivery folder</t>
  </si>
  <si>
    <t>Original bid arithmetic and DD check retained</t>
  </si>
  <si>
    <t>Bid Leveling.xlsx and source.json retain raw bids and arithmetic. DD Estimate Review/Cost Review.xlsx and its source.json retain the DD calculation. Owner Bid Comparison r02.xlsx supplies provisional scope and budget reconciliation.</t>
  </si>
  <si>
    <t>Original source links</t>
  </si>
  <si>
    <t>Bids/Bid - Lone Star Builders.pdf</t>
  </si>
  <si>
    <t>Bids/Bid - Barton Creek Construction.xlsx</t>
  </si>
  <si>
    <t>Bids/Bid - Pecan Street Contracting.pdf</t>
  </si>
  <si>
    <t>Estimate/Architect estimate DD.xlsx</t>
  </si>
</sst>
</file>

<file path=xl/styles.xml><?xml version="1.0" encoding="utf-8"?>
<styleSheet xmlns="http://schemas.openxmlformats.org/spreadsheetml/2006/main">
  <numFmts count="3">
    <numFmt numFmtId="164" formatCode="$#,##0.00;[Red]($#,##0.00);$0.00"/>
    <numFmt numFmtId="165" formatCode="0.00%;[Red](0.00%);0.00%"/>
    <numFmt numFmtId="166" formatCode="#,##0.00"/>
  </numFmts>
  <fonts count="10">
    <font>
      <sz val="11"/>
      <color theme="1"/>
      <name val="Calibri"/>
      <family val="2"/>
      <scheme val="minor"/>
    </font>
    <font>
      <b/>
      <sz val="17"/>
      <color rgb="FF18384B"/>
      <name val="Calibri"/>
      <family val="2"/>
      <scheme val="minor"/>
    </font>
    <font>
      <sz val="10"/>
      <color rgb="FF596774"/>
      <name val="Calibri"/>
      <family val="2"/>
      <scheme val="minor"/>
    </font>
    <font>
      <b/>
      <sz val="10"/>
      <color rgb="FFFFFFFF"/>
      <name val="Calibri"/>
      <family val="2"/>
      <scheme val="minor"/>
    </font>
    <font>
      <sz val="10"/>
      <color theme="1"/>
      <name val="Calibri"/>
      <family val="2"/>
      <scheme val="minor"/>
    </font>
    <font>
      <sz val="10"/>
      <color rgb="FF714800"/>
      <name val="Calibri"/>
      <family val="2"/>
      <scheme val="minor"/>
    </font>
    <font>
      <b/>
      <sz val="10"/>
      <color theme="1"/>
      <name val="Calibri"/>
      <family val="2"/>
      <scheme val="minor"/>
    </font>
    <font>
      <sz val="10"/>
      <color rgb="FF165BA8"/>
      <name val="Calibri"/>
      <family val="2"/>
      <scheme val="minor"/>
    </font>
    <font>
      <u/>
      <sz val="10"/>
      <color rgb="FF165BA8"/>
      <name val="Calibri"/>
      <family val="2"/>
      <scheme val="minor"/>
    </font>
    <font>
      <sz val="8"/>
      <color indexed="81"/>
      <name val="Tahoma"/>
      <family val="2"/>
    </font>
  </fonts>
  <fills count="6">
    <fill>
      <patternFill patternType="none"/>
    </fill>
    <fill>
      <patternFill patternType="gray125"/>
    </fill>
    <fill>
      <patternFill patternType="solid">
        <fgColor rgb="FF18384B"/>
        <bgColor indexed="64"/>
      </patternFill>
    </fill>
    <fill>
      <patternFill patternType="solid">
        <fgColor rgb="FFFFF0CC"/>
        <bgColor indexed="64"/>
      </patternFill>
    </fill>
    <fill>
      <patternFill patternType="solid">
        <fgColor rgb="FFE8F1F2"/>
        <bgColor indexed="64"/>
      </patternFill>
    </fill>
    <fill>
      <patternFill patternType="solid">
        <fgColor rgb="FFEFF6FF"/>
        <bgColor indexed="64"/>
      </patternFill>
    </fill>
  </fills>
  <borders count="3">
    <border>
      <left/>
      <right/>
      <top/>
      <bottom/>
      <diagonal/>
    </border>
    <border>
      <left/>
      <right/>
      <top/>
      <bottom style="thin">
        <color rgb="FFD9E1E6"/>
      </bottom>
      <diagonal/>
    </border>
    <border>
      <left/>
      <right/>
      <top style="thin">
        <color rgb="FF246D74"/>
      </top>
      <bottom/>
      <diagonal/>
    </border>
  </borders>
  <cellStyleXfs count="1">
    <xf numFmtId="0" fontId="0" fillId="0" borderId="0"/>
  </cellStyleXfs>
  <cellXfs count="12">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2" borderId="0" xfId="0" applyFont="1" applyFill="1" applyAlignment="1">
      <alignment vertical="center" wrapText="1"/>
    </xf>
    <xf numFmtId="0" fontId="4" fillId="0" borderId="1" xfId="0" applyFont="1" applyBorder="1" applyAlignment="1">
      <alignment vertical="top" wrapText="1"/>
    </xf>
    <xf numFmtId="164" fontId="4" fillId="0" borderId="1" xfId="0" applyNumberFormat="1" applyFont="1" applyBorder="1" applyAlignment="1">
      <alignment vertical="top"/>
    </xf>
    <xf numFmtId="0" fontId="5" fillId="3" borderId="1" xfId="0" applyFont="1" applyFill="1" applyBorder="1" applyAlignment="1">
      <alignment vertical="top" wrapText="1"/>
    </xf>
    <xf numFmtId="164" fontId="6" fillId="4" borderId="2" xfId="0" applyNumberFormat="1" applyFont="1" applyFill="1" applyBorder="1" applyAlignment="1">
      <alignment vertical="top" wrapText="1"/>
    </xf>
    <xf numFmtId="164" fontId="7" fillId="5" borderId="1" xfId="0" applyNumberFormat="1" applyFont="1" applyFill="1" applyBorder="1" applyAlignment="1">
      <alignment vertical="top"/>
    </xf>
    <xf numFmtId="165" fontId="4" fillId="0" borderId="1" xfId="0" applyNumberFormat="1" applyFont="1" applyBorder="1" applyAlignment="1">
      <alignment vertical="top"/>
    </xf>
    <xf numFmtId="166" fontId="7" fillId="0" borderId="1" xfId="0" applyNumberFormat="1" applyFont="1" applyBorder="1" applyAlignment="1">
      <alignment vertical="top"/>
    </xf>
    <xf numFmtId="0" fontId="8" fillId="0" borderId="0" xfId="0"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_rels/sheet7.xml.rels><?xml version="1.0" encoding="UTF-8" standalone="yes"?>
<Relationships xmlns="http://schemas.openxmlformats.org/package/2006/relationships"><Relationship Id="rId1" Type="http://schemas.openxmlformats.org/officeDocument/2006/relationships/hyperlink" Target="\Users\timgashi\tytos-arbeit\archx-intl\us\app-laeufe\integration-ff09e2ea\projekte\U3\Bids\Bid%20-%20Lone%20Star%20Builders.pdf" TargetMode="External"/><Relationship Id="rId2" Type="http://schemas.openxmlformats.org/officeDocument/2006/relationships/hyperlink" Target="\Users\timgashi\tytos-arbeit\archx-intl\us\app-laeufe\integration-ff09e2ea\projekte\U3\Bids\Bid%20-%20Barton%20Creek%20Construction.xlsx" TargetMode="External"/><Relationship Id="rId3" Type="http://schemas.openxmlformats.org/officeDocument/2006/relationships/hyperlink" Target="\Users\timgashi\tytos-arbeit\archx-intl\us\app-laeufe\integration-ff09e2ea\projekte\U3\Bids\Bid%20-%20Pecan%20Street%20Contracting.pdf" TargetMode="External"/><Relationship Id="rId4" Type="http://schemas.openxmlformats.org/officeDocument/2006/relationships/hyperlink" Target="\Users\timgashi\tytos-arbeit\archx-intl\us\app-laeufe\integration-ff09e2ea\projekte\U3\Estimate\Architect%20estimate%20DD.xlsx"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E29"/>
  <sheetViews>
    <sheetView showGridLines="0" tabSelected="1" zoomScale="85" zoomScaleNormal="85"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39.7109375" customWidth="1"/>
    <col min="2" max="4" width="21.7109375" customWidth="1"/>
    <col min="5" max="5" width="68.7109375" customWidth="1"/>
  </cols>
  <sheetData>
    <row r="1" spans="1:5" ht="30" customHeight="1">
      <c r="A1" s="1" t="s">
        <v>114</v>
      </c>
      <c r="B1" s="1"/>
      <c r="C1" s="1"/>
      <c r="D1" s="1"/>
      <c r="E1" s="1"/>
    </row>
    <row r="2" spans="1:5" ht="22" customHeight="1">
      <c r="A2" s="2" t="s">
        <v>115</v>
      </c>
      <c r="B2" s="2"/>
      <c r="C2" s="2"/>
      <c r="D2" s="2"/>
      <c r="E2" s="2"/>
    </row>
    <row r="3" spans="1:5" ht="19" customHeight="1">
      <c r="A3" s="2"/>
      <c r="B3" s="2"/>
      <c r="C3" s="2"/>
      <c r="D3" s="2"/>
      <c r="E3" s="2"/>
    </row>
    <row r="5" spans="1:5" ht="30" customHeight="1">
      <c r="A5" s="3" t="s">
        <v>116</v>
      </c>
      <c r="B5" s="3" t="s">
        <v>4</v>
      </c>
      <c r="C5" s="3" t="s">
        <v>5</v>
      </c>
      <c r="D5" s="3" t="s">
        <v>6</v>
      </c>
      <c r="E5" s="3" t="s">
        <v>117</v>
      </c>
    </row>
    <row r="6" spans="1:5" ht="34" customHeight="1">
      <c r="A6" s="4" t="s">
        <v>118</v>
      </c>
      <c r="B6" s="5">
        <f>'Bid Detail'!C20</f>
        <v>284600.0</v>
      </c>
      <c r="C6" s="5">
        <f>'Bid Detail'!D20</f>
        <v>289850.0</v>
      </c>
      <c r="D6" s="5">
        <f>'Bid Detail'!E20</f>
        <v>306500.0</v>
      </c>
      <c r="E6" s="4" t="s">
        <v>119</v>
      </c>
    </row>
    <row r="7" spans="1:5" ht="34" customHeight="1">
      <c r="A7" s="4" t="s">
        <v>120</v>
      </c>
      <c r="B7" s="5">
        <f>'Bid Detail'!C19</f>
        <v>284600.0</v>
      </c>
      <c r="C7" s="5">
        <f>'Bid Detail'!D19</f>
        <v>288850.0</v>
      </c>
      <c r="D7" s="5">
        <f>'Bid Detail'!E19</f>
        <v>306400.0</v>
      </c>
      <c r="E7" s="4" t="s">
        <v>121</v>
      </c>
    </row>
    <row r="8" spans="1:5" ht="34" customHeight="1">
      <c r="A8" s="4" t="s">
        <v>122</v>
      </c>
      <c r="B8" s="5">
        <f>B7-B6</f>
        <v>0.0</v>
      </c>
      <c r="C8" s="5">
        <f>C7-C6</f>
        <v>-1000.0</v>
      </c>
      <c r="D8" s="5">
        <f>D7-D6</f>
        <v>-100.0</v>
      </c>
      <c r="E8" s="4" t="s">
        <v>123</v>
      </c>
    </row>
    <row r="10" spans="1:5" ht="34" customHeight="1">
      <c r="A10" s="4" t="s">
        <v>124</v>
      </c>
      <c r="B10" s="5">
        <f>'Basis and Sources'!B6</f>
        <v>22000.0</v>
      </c>
      <c r="C10" s="5">
        <v>0</v>
      </c>
      <c r="D10" s="5">
        <v>0</v>
      </c>
      <c r="E10" s="4" t="s">
        <v>125</v>
      </c>
    </row>
    <row r="11" spans="1:5" ht="46" customHeight="1">
      <c r="A11" s="4" t="s">
        <v>126</v>
      </c>
      <c r="B11" s="5">
        <f>'Basis and Sources'!B7</f>
        <v>6500.0</v>
      </c>
      <c r="C11" s="5">
        <f>'Basis and Sources'!B7</f>
        <v>6500.0</v>
      </c>
      <c r="D11" s="5">
        <v>0</v>
      </c>
      <c r="E11" s="4" t="s">
        <v>127</v>
      </c>
    </row>
    <row r="12" spans="1:5" ht="46" customHeight="1">
      <c r="A12" s="4" t="s">
        <v>128</v>
      </c>
      <c r="B12" s="6" t="s">
        <v>151</v>
      </c>
      <c r="C12" s="6" t="s">
        <v>155</v>
      </c>
      <c r="D12" s="6" t="s">
        <v>158</v>
      </c>
      <c r="E12" s="4" t="s">
        <v>129</v>
      </c>
    </row>
    <row r="13" spans="1:5" ht="46" customHeight="1">
      <c r="A13" s="7" t="s">
        <v>130</v>
      </c>
      <c r="B13" s="7">
        <f>B7+B10+B11</f>
        <v>313100.0</v>
      </c>
      <c r="C13" s="7">
        <f>C7+C10+C11</f>
        <v>295350.0</v>
      </c>
      <c r="D13" s="7">
        <f>D7+D10+D11</f>
        <v>306400.0</v>
      </c>
      <c r="E13" s="4" t="s">
        <v>131</v>
      </c>
    </row>
    <row r="14" spans="1:5" ht="34" customHeight="1">
      <c r="A14" s="4" t="s">
        <v>132</v>
      </c>
      <c r="B14" s="5">
        <f>B6+B10+B11</f>
        <v>313100.0</v>
      </c>
      <c r="C14" s="5">
        <f>C6+C10+C11</f>
        <v>296350.0</v>
      </c>
      <c r="D14" s="5">
        <f>D6+D10+D11</f>
        <v>306500.0</v>
      </c>
      <c r="E14" s="4" t="s">
        <v>133</v>
      </c>
    </row>
    <row r="15" spans="1:5" ht="46" customHeight="1">
      <c r="A15" s="4" t="s">
        <v>134</v>
      </c>
      <c r="B15" s="6" t="s">
        <v>152</v>
      </c>
      <c r="C15" s="6" t="s">
        <v>152</v>
      </c>
      <c r="D15" s="6" t="s">
        <v>152</v>
      </c>
      <c r="E15" s="4" t="s">
        <v>135</v>
      </c>
    </row>
    <row r="17" spans="1:5" ht="34" customHeight="1">
      <c r="A17" s="4" t="s">
        <v>136</v>
      </c>
      <c r="B17" s="8">
        <v>4200</v>
      </c>
      <c r="C17" s="8">
        <v>3900</v>
      </c>
      <c r="D17" s="8">
        <v>4450</v>
      </c>
      <c r="E17" s="4" t="s">
        <v>137</v>
      </c>
    </row>
    <row r="18" spans="1:5" ht="34" customHeight="1">
      <c r="A18" s="7" t="s">
        <v>138</v>
      </c>
      <c r="B18" s="7">
        <f>B13+B17</f>
        <v>317300.0</v>
      </c>
      <c r="C18" s="7">
        <f>C13+C17</f>
        <v>299250.0</v>
      </c>
      <c r="D18" s="7">
        <f>D13+D17</f>
        <v>310850.0</v>
      </c>
      <c r="E18" s="4" t="s">
        <v>139</v>
      </c>
    </row>
    <row r="20" spans="1:5" ht="34" customHeight="1">
      <c r="A20" s="4" t="s">
        <v>140</v>
      </c>
      <c r="B20" s="5">
        <f>'DD Estimate'!F19</f>
        <v>290830.0</v>
      </c>
      <c r="C20" s="5">
        <f>'DD Estimate'!F19</f>
        <v>290830.0</v>
      </c>
      <c r="D20" s="5">
        <f>'DD Estimate'!F19</f>
        <v>290830.0</v>
      </c>
      <c r="E20" s="4" t="s">
        <v>141</v>
      </c>
    </row>
    <row r="21" spans="1:5" ht="34" customHeight="1">
      <c r="A21" s="4" t="s">
        <v>142</v>
      </c>
      <c r="B21" s="5">
        <f>'DD Estimate'!F21</f>
        <v>23266.4</v>
      </c>
      <c r="C21" s="5">
        <f>'DD Estimate'!F21</f>
        <v>23266.4</v>
      </c>
      <c r="D21" s="5">
        <f>'DD Estimate'!F21</f>
        <v>23266.4</v>
      </c>
      <c r="E21" s="4" t="s">
        <v>143</v>
      </c>
    </row>
    <row r="22" spans="1:5" ht="34" customHeight="1">
      <c r="A22" s="7" t="s">
        <v>110</v>
      </c>
      <c r="B22" s="7">
        <f>'DD Estimate'!F22</f>
        <v>314096.4</v>
      </c>
      <c r="C22" s="7">
        <f>'DD Estimate'!F22</f>
        <v>314096.4</v>
      </c>
      <c r="D22" s="7">
        <f>'DD Estimate'!F22</f>
        <v>314096.4</v>
      </c>
      <c r="E22" s="4" t="s">
        <v>144</v>
      </c>
    </row>
    <row r="23" spans="1:5" ht="46" customHeight="1">
      <c r="A23" s="4" t="s">
        <v>145</v>
      </c>
      <c r="B23" s="5">
        <f>B13-B22</f>
        <v>-996.4</v>
      </c>
      <c r="C23" s="5">
        <f>C13-C22</f>
        <v>-18746.4</v>
      </c>
      <c r="D23" s="5">
        <f>D13-D22</f>
        <v>-7696.4</v>
      </c>
      <c r="E23" s="4" t="s">
        <v>146</v>
      </c>
    </row>
    <row r="25" spans="1:5" ht="34" customHeight="1">
      <c r="A25" s="4" t="s">
        <v>147</v>
      </c>
      <c r="B25" s="4" t="s">
        <v>153</v>
      </c>
      <c r="C25" s="4" t="s">
        <v>156</v>
      </c>
      <c r="D25" s="4" t="s">
        <v>159</v>
      </c>
      <c r="E25" s="4" t="s">
        <v>148</v>
      </c>
    </row>
    <row r="26" spans="1:5" ht="64" customHeight="1">
      <c r="A26" s="4" t="s">
        <v>149</v>
      </c>
      <c r="B26" s="6" t="s">
        <v>154</v>
      </c>
      <c r="C26" s="6" t="s">
        <v>157</v>
      </c>
      <c r="D26" s="6" t="s">
        <v>160</v>
      </c>
      <c r="E26" s="4" t="s">
        <v>150</v>
      </c>
    </row>
    <row r="28" spans="1:5">
      <c r="A28" s="2" t="s">
        <v>161</v>
      </c>
      <c r="B28" s="2"/>
      <c r="C28" s="2"/>
      <c r="D28" s="2"/>
      <c r="E28" s="2"/>
    </row>
    <row r="29" spans="1:5">
      <c r="A29" s="2"/>
      <c r="B29" s="2"/>
      <c r="C29" s="2"/>
      <c r="D29" s="2"/>
      <c r="E29" s="2"/>
    </row>
  </sheetData>
  <mergeCells count="3">
    <mergeCell ref="A1:E1"/>
    <mergeCell ref="A2:E3"/>
    <mergeCell ref="A28:E29"/>
  </mergeCells>
  <pageMargins left="0.3" right="0.3" top="0.35" bottom="0.35" header="0.15" footer="0.15"/>
  <pageSetup paperSize="1" fitToHeight="0" orientation="landscape"/>
  <headerFooter>
    <oddHeader>&amp;LJuniper Street Architects, Inc.&amp;RHillcrest Dental | DRAFT</oddHeader>
    <oddFooter>&amp;LFictitious source documents | October 13, 2026&amp;RPage &amp;P of &amp;N</oddFooter>
  </headerFooter>
  <rowBreaks count="1" manualBreakCount="1">
    <brk id="16" max="16383" man="1"/>
  </rowBreaks>
</worksheet>
</file>

<file path=xl/worksheets/sheet2.xml><?xml version="1.0" encoding="utf-8"?>
<worksheet xmlns="http://schemas.openxmlformats.org/spreadsheetml/2006/main" xmlns:r="http://schemas.openxmlformats.org/officeDocument/2006/relationships">
  <sheetPr>
    <pageSetUpPr fitToPage="1"/>
  </sheetPr>
  <dimension ref="A1:E25"/>
  <sheetViews>
    <sheetView showGridLines="0" zoomScale="85" zoomScaleNormal="85"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40.7109375" customWidth="1"/>
    <col min="2" max="4" width="21.7109375" customWidth="1"/>
    <col min="5" max="5" width="70.7109375" customWidth="1"/>
  </cols>
  <sheetData>
    <row r="1" spans="1:5" ht="30" customHeight="1">
      <c r="A1" s="1" t="s">
        <v>162</v>
      </c>
      <c r="B1" s="1"/>
      <c r="C1" s="1"/>
      <c r="D1" s="1"/>
      <c r="E1" s="1"/>
    </row>
    <row r="2" spans="1:5" ht="22" customHeight="1">
      <c r="A2" s="2" t="s">
        <v>163</v>
      </c>
      <c r="B2" s="2"/>
      <c r="C2" s="2"/>
      <c r="D2" s="2"/>
      <c r="E2" s="2"/>
    </row>
    <row r="3" spans="1:5" ht="19" customHeight="1">
      <c r="A3" s="2"/>
      <c r="B3" s="2"/>
      <c r="C3" s="2"/>
      <c r="D3" s="2"/>
      <c r="E3" s="2"/>
    </row>
    <row r="5" spans="1:5" ht="30" customHeight="1">
      <c r="A5" s="3" t="s">
        <v>164</v>
      </c>
      <c r="B5" s="3" t="s">
        <v>4</v>
      </c>
      <c r="C5" s="3" t="s">
        <v>5</v>
      </c>
      <c r="D5" s="3" t="s">
        <v>6</v>
      </c>
      <c r="E5" s="3" t="s">
        <v>165</v>
      </c>
    </row>
    <row r="6" spans="1:5" ht="32" customHeight="1">
      <c r="A6" s="4" t="s">
        <v>166</v>
      </c>
      <c r="B6" s="5">
        <f>'Owner Comparison'!B13</f>
        <v>313100.0</v>
      </c>
      <c r="C6" s="5">
        <f>'Owner Comparison'!C13</f>
        <v>295350.0</v>
      </c>
      <c r="D6" s="5">
        <f>'Owner Comparison'!D13</f>
        <v>306400.0</v>
      </c>
      <c r="E6" s="4" t="s">
        <v>167</v>
      </c>
    </row>
    <row r="7" spans="1:5" ht="32" customHeight="1">
      <c r="A7" s="4" t="s">
        <v>168</v>
      </c>
      <c r="B7" s="5">
        <f>'Bid Detail'!C17</f>
        <v>8900.0</v>
      </c>
      <c r="C7" s="5">
        <f>'Bid Detail'!D17</f>
        <v>9600.0</v>
      </c>
      <c r="D7" s="5">
        <f>'Bid Detail'!E17</f>
        <v>9100.0</v>
      </c>
      <c r="E7" s="4" t="s">
        <v>169</v>
      </c>
    </row>
    <row r="8" spans="1:5" ht="32" customHeight="1">
      <c r="A8" s="4" t="s">
        <v>170</v>
      </c>
      <c r="B8" s="5">
        <f>'Basis and Sources'!B7</f>
        <v>6500.0</v>
      </c>
      <c r="C8" s="5">
        <f>'Basis and Sources'!B7</f>
        <v>6500.0</v>
      </c>
      <c r="D8" s="5">
        <f>'Basis and Sources'!B7</f>
        <v>6500.0</v>
      </c>
      <c r="E8" s="4" t="s">
        <v>171</v>
      </c>
    </row>
    <row r="9" spans="1:5" ht="32" customHeight="1">
      <c r="A9" s="7" t="s">
        <v>172</v>
      </c>
      <c r="B9" s="7">
        <f>B6-B7-B8</f>
        <v>297700.0</v>
      </c>
      <c r="C9" s="7">
        <f>C6-C7-C8</f>
        <v>279250.0</v>
      </c>
      <c r="D9" s="7">
        <f>D6-D7-D8</f>
        <v>290800.0</v>
      </c>
      <c r="E9" s="4" t="s">
        <v>173</v>
      </c>
    </row>
    <row r="11" spans="1:5" ht="32" customHeight="1">
      <c r="A11" s="4" t="s">
        <v>140</v>
      </c>
      <c r="B11" s="5">
        <f>'DD Estimate'!F19</f>
        <v>290830.0</v>
      </c>
      <c r="C11" s="5">
        <f>'DD Estimate'!F19</f>
        <v>290830.0</v>
      </c>
      <c r="D11" s="5">
        <f>'DD Estimate'!F19</f>
        <v>290830.0</v>
      </c>
      <c r="E11" s="4" t="s">
        <v>174</v>
      </c>
    </row>
    <row r="12" spans="1:5" ht="32" customHeight="1">
      <c r="A12" s="4" t="s">
        <v>175</v>
      </c>
      <c r="B12" s="5">
        <f>B9-B11</f>
        <v>6870.0</v>
      </c>
      <c r="C12" s="5">
        <f>C9-C11</f>
        <v>-11580.0</v>
      </c>
      <c r="D12" s="5">
        <f>D9-D11</f>
        <v>-30.0</v>
      </c>
      <c r="E12" s="4" t="s">
        <v>176</v>
      </c>
    </row>
    <row r="13" spans="1:5" ht="32" customHeight="1">
      <c r="A13" s="4" t="s">
        <v>177</v>
      </c>
      <c r="B13" s="9">
        <f>B12/B11</f>
        <v>0.023622047244094488</v>
      </c>
      <c r="C13" s="9">
        <f>C12/C11</f>
        <v>-0.039817075267338305</v>
      </c>
      <c r="D13" s="9">
        <f>D12/D11</f>
        <v>-0.00010315304473403707</v>
      </c>
      <c r="E13" s="4" t="s">
        <v>178</v>
      </c>
    </row>
    <row r="15" spans="1:5" ht="32" customHeight="1">
      <c r="A15" s="4" t="s">
        <v>179</v>
      </c>
      <c r="B15" s="5">
        <f>'DD Estimate'!F21</f>
        <v>23266.4</v>
      </c>
      <c r="C15" s="5">
        <f>'DD Estimate'!F21</f>
        <v>23266.4</v>
      </c>
      <c r="D15" s="5">
        <f>'DD Estimate'!F21</f>
        <v>23266.4</v>
      </c>
      <c r="E15" s="4" t="s">
        <v>180</v>
      </c>
    </row>
    <row r="16" spans="1:5" ht="32" customHeight="1">
      <c r="A16" s="7" t="s">
        <v>181</v>
      </c>
      <c r="B16" s="7">
        <f>B11+B15</f>
        <v>314096.4</v>
      </c>
      <c r="C16" s="7">
        <f>C11+C15</f>
        <v>314096.4</v>
      </c>
      <c r="D16" s="7">
        <f>D11+D15</f>
        <v>314096.4</v>
      </c>
      <c r="E16" s="4" t="s">
        <v>182</v>
      </c>
    </row>
    <row r="17" spans="1:5" ht="32" customHeight="1">
      <c r="A17" s="4" t="s">
        <v>183</v>
      </c>
      <c r="B17" s="5">
        <f>B9-B16</f>
        <v>-16396.4</v>
      </c>
      <c r="C17" s="5">
        <f>C9-C16</f>
        <v>-34846.4</v>
      </c>
      <c r="D17" s="5">
        <f>D9-D16</f>
        <v>-23296.4</v>
      </c>
      <c r="E17" s="4" t="s">
        <v>184</v>
      </c>
    </row>
    <row r="19" spans="1:5">
      <c r="A19" s="6" t="s">
        <v>185</v>
      </c>
      <c r="B19" s="6"/>
      <c r="C19" s="6"/>
      <c r="D19" s="6"/>
      <c r="E19" s="6"/>
    </row>
    <row r="20" spans="1:5">
      <c r="A20" s="6"/>
      <c r="B20" s="6"/>
      <c r="C20" s="6"/>
      <c r="D20" s="6"/>
      <c r="E20" s="6"/>
    </row>
    <row r="21" spans="1:5">
      <c r="A21" s="6"/>
      <c r="B21" s="6"/>
      <c r="C21" s="6"/>
      <c r="D21" s="6"/>
      <c r="E21" s="6"/>
    </row>
    <row r="23" spans="1:5">
      <c r="A23" s="2" t="s">
        <v>186</v>
      </c>
      <c r="B23" s="2"/>
      <c r="C23" s="2"/>
      <c r="D23" s="2"/>
      <c r="E23" s="2"/>
    </row>
    <row r="24" spans="1:5">
      <c r="A24" s="2"/>
      <c r="B24" s="2"/>
      <c r="C24" s="2"/>
      <c r="D24" s="2"/>
      <c r="E24" s="2"/>
    </row>
    <row r="25" spans="1:5">
      <c r="A25" s="2"/>
      <c r="B25" s="2"/>
      <c r="C25" s="2"/>
      <c r="D25" s="2"/>
      <c r="E25" s="2"/>
    </row>
  </sheetData>
  <mergeCells count="4">
    <mergeCell ref="A1:E1"/>
    <mergeCell ref="A2:E3"/>
    <mergeCell ref="A19:E21"/>
    <mergeCell ref="A23:E25"/>
  </mergeCells>
  <pageMargins left="0.3" right="0.3" top="0.35" bottom="0.35" header="0.15" footer="0.15"/>
  <pageSetup paperSize="1" orientation="landscape"/>
  <headerFooter>
    <oddHeader>&amp;LJuniper Street Architects, Inc.&amp;RHillcrest Dental | DRAFT</oddHeader>
    <oddFooter>&amp;LFictitious source documents | October 13, 2026&amp;RPage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I24"/>
  <sheetViews>
    <sheetView showGridLines="0" zoomScale="85" zoomScaleNormal="85"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34.7109375" customWidth="1"/>
    <col min="2" max="5" width="18.7109375" customWidth="1"/>
    <col min="6" max="6" width="30.7109375" customWidth="1"/>
    <col min="7" max="9" width="33.7109375" customWidth="1"/>
  </cols>
  <sheetData>
    <row r="1" spans="1:9" ht="30" customHeight="1">
      <c r="A1" s="1" t="s">
        <v>0</v>
      </c>
      <c r="B1" s="1"/>
      <c r="C1" s="1"/>
      <c r="D1" s="1"/>
      <c r="E1" s="1"/>
      <c r="F1" s="1"/>
      <c r="G1" s="1"/>
      <c r="H1" s="1"/>
      <c r="I1" s="1"/>
    </row>
    <row r="2" spans="1:9" ht="22" customHeight="1">
      <c r="A2" s="2" t="s">
        <v>1</v>
      </c>
      <c r="B2" s="2"/>
      <c r="C2" s="2"/>
      <c r="D2" s="2"/>
      <c r="E2" s="2"/>
      <c r="F2" s="2"/>
      <c r="G2" s="2"/>
      <c r="H2" s="2"/>
      <c r="I2" s="2"/>
    </row>
    <row r="3" spans="1:9" ht="19" customHeight="1">
      <c r="A3" s="2"/>
      <c r="B3" s="2"/>
      <c r="C3" s="2"/>
      <c r="D3" s="2"/>
      <c r="E3" s="2"/>
      <c r="F3" s="2"/>
      <c r="G3" s="2"/>
      <c r="H3" s="2"/>
      <c r="I3" s="2"/>
    </row>
    <row r="5" spans="1:9" ht="30" customHeight="1">
      <c r="A5" s="3" t="s">
        <v>2</v>
      </c>
      <c r="B5" s="3" t="s">
        <v>3</v>
      </c>
      <c r="C5" s="3" t="s">
        <v>4</v>
      </c>
      <c r="D5" s="3" t="s">
        <v>5</v>
      </c>
      <c r="E5" s="3" t="s">
        <v>6</v>
      </c>
      <c r="F5" s="3" t="s">
        <v>7</v>
      </c>
      <c r="G5" s="3" t="s">
        <v>8</v>
      </c>
      <c r="H5" s="3" t="s">
        <v>9</v>
      </c>
      <c r="I5" s="3" t="s">
        <v>10</v>
      </c>
    </row>
    <row r="6" spans="1:9" ht="44" customHeight="1">
      <c r="A6" s="4" t="s">
        <v>11</v>
      </c>
      <c r="B6" s="5">
        <f>'DD Estimate'!F6</f>
        <v>37200.0</v>
      </c>
      <c r="C6" s="8">
        <v>38400</v>
      </c>
      <c r="D6" s="8">
        <v>41300</v>
      </c>
      <c r="E6" s="8">
        <v>35900</v>
      </c>
      <c r="F6" s="4" t="s">
        <v>12</v>
      </c>
      <c r="G6" s="4" t="s">
        <v>13</v>
      </c>
      <c r="H6" s="4" t="s">
        <v>14</v>
      </c>
      <c r="I6" s="4" t="s">
        <v>15</v>
      </c>
    </row>
    <row r="7" spans="1:9" ht="44" customHeight="1">
      <c r="A7" s="4" t="s">
        <v>16</v>
      </c>
      <c r="B7" s="5">
        <f>'DD Estimate'!F7</f>
        <v>9262.5</v>
      </c>
      <c r="C7" s="8">
        <v>9750</v>
      </c>
      <c r="D7" s="8">
        <v>8200</v>
      </c>
      <c r="E7" s="8">
        <v>10400</v>
      </c>
      <c r="F7" s="4" t="s">
        <v>17</v>
      </c>
      <c r="G7" s="4" t="s">
        <v>18</v>
      </c>
      <c r="H7" s="4" t="s">
        <v>19</v>
      </c>
      <c r="I7" s="4" t="s">
        <v>20</v>
      </c>
    </row>
    <row r="8" spans="1:9" ht="44" customHeight="1">
      <c r="A8" s="4" t="s">
        <v>21</v>
      </c>
      <c r="B8" s="5">
        <f>'DD Estimate'!F8</f>
        <v>40185.0</v>
      </c>
      <c r="C8" s="8">
        <v>41200</v>
      </c>
      <c r="D8" s="8">
        <v>38750</v>
      </c>
      <c r="E8" s="8">
        <v>43050</v>
      </c>
      <c r="F8" s="4" t="s">
        <v>22</v>
      </c>
      <c r="G8" s="4" t="s">
        <v>23</v>
      </c>
      <c r="H8" s="4" t="s">
        <v>24</v>
      </c>
      <c r="I8" s="4" t="s">
        <v>25</v>
      </c>
    </row>
    <row r="9" spans="1:9" ht="44" customHeight="1">
      <c r="A9" s="4" t="s">
        <v>26</v>
      </c>
      <c r="B9" s="5">
        <f>'DD Estimate'!F9</f>
        <v>18480.0</v>
      </c>
      <c r="C9" s="8">
        <v>18900</v>
      </c>
      <c r="D9" s="8">
        <v>17600</v>
      </c>
      <c r="E9" s="8">
        <v>19250</v>
      </c>
      <c r="F9" s="4" t="s">
        <v>27</v>
      </c>
      <c r="G9" s="4" t="s">
        <v>28</v>
      </c>
      <c r="H9" s="4" t="s">
        <v>29</v>
      </c>
      <c r="I9" s="4" t="s">
        <v>30</v>
      </c>
    </row>
    <row r="10" spans="1:9" ht="44" customHeight="1">
      <c r="A10" s="4" t="s">
        <v>31</v>
      </c>
      <c r="B10" s="5">
        <f>'DD Estimate'!F10</f>
        <v>12255.0</v>
      </c>
      <c r="C10" s="8">
        <v>12350</v>
      </c>
      <c r="D10" s="8">
        <v>11900</v>
      </c>
      <c r="E10" s="8">
        <v>12800</v>
      </c>
      <c r="F10" s="4" t="s">
        <v>32</v>
      </c>
      <c r="G10" s="4" t="s">
        <v>33</v>
      </c>
      <c r="H10" s="4" t="s">
        <v>34</v>
      </c>
      <c r="I10" s="4" t="s">
        <v>35</v>
      </c>
    </row>
    <row r="11" spans="1:9" ht="44" customHeight="1">
      <c r="A11" s="4" t="s">
        <v>36</v>
      </c>
      <c r="B11" s="5">
        <f>'DD Estimate'!F11</f>
        <v>16672.5</v>
      </c>
      <c r="C11" s="8">
        <v>16800</v>
      </c>
      <c r="D11" s="8">
        <v>15250</v>
      </c>
      <c r="E11" s="8">
        <v>17100</v>
      </c>
      <c r="F11" s="4" t="s">
        <v>37</v>
      </c>
      <c r="G11" s="4" t="s">
        <v>38</v>
      </c>
      <c r="H11" s="4" t="s">
        <v>39</v>
      </c>
      <c r="I11" s="4" t="s">
        <v>40</v>
      </c>
    </row>
    <row r="12" spans="1:9" ht="44" customHeight="1">
      <c r="A12" s="4" t="s">
        <v>41</v>
      </c>
      <c r="B12" s="5">
        <f>'DD Estimate'!F12</f>
        <v>7267.5</v>
      </c>
      <c r="C12" s="8">
        <v>7400</v>
      </c>
      <c r="D12" s="8">
        <v>6900</v>
      </c>
      <c r="E12" s="8">
        <v>8050</v>
      </c>
      <c r="F12" s="4" t="s">
        <v>42</v>
      </c>
      <c r="G12" s="4" t="s">
        <v>43</v>
      </c>
      <c r="H12" s="4" t="s">
        <v>44</v>
      </c>
      <c r="I12" s="4" t="s">
        <v>45</v>
      </c>
    </row>
    <row r="13" spans="1:9" ht="44" customHeight="1">
      <c r="A13" s="4" t="s">
        <v>46</v>
      </c>
      <c r="B13" s="5">
        <f>'DD Estimate'!F13</f>
        <v>22000.0</v>
      </c>
      <c r="C13" s="6" t="s">
        <v>47</v>
      </c>
      <c r="D13" s="8">
        <v>22000</v>
      </c>
      <c r="E13" s="8">
        <v>22000</v>
      </c>
      <c r="F13" s="4" t="s">
        <v>48</v>
      </c>
      <c r="G13" s="4" t="s">
        <v>49</v>
      </c>
      <c r="H13" s="4" t="s">
        <v>50</v>
      </c>
      <c r="I13" s="4" t="s">
        <v>51</v>
      </c>
    </row>
    <row r="14" spans="1:9" ht="44" customHeight="1">
      <c r="A14" s="4" t="s">
        <v>52</v>
      </c>
      <c r="B14" s="5">
        <f>'DD Estimate'!F14</f>
        <v>45000.0</v>
      </c>
      <c r="C14" s="8">
        <v>46500</v>
      </c>
      <c r="D14" s="8">
        <v>31400</v>
      </c>
      <c r="E14" s="8">
        <v>44900</v>
      </c>
      <c r="F14" s="4" t="s">
        <v>53</v>
      </c>
      <c r="G14" s="4" t="s">
        <v>54</v>
      </c>
      <c r="H14" s="4" t="s">
        <v>55</v>
      </c>
      <c r="I14" s="4" t="s">
        <v>56</v>
      </c>
    </row>
    <row r="15" spans="1:9" ht="44" customHeight="1">
      <c r="A15" s="4" t="s">
        <v>57</v>
      </c>
      <c r="B15" s="5">
        <f>'DD Estimate'!F15</f>
        <v>39187.5</v>
      </c>
      <c r="C15" s="8">
        <v>39800</v>
      </c>
      <c r="D15" s="8">
        <v>42150</v>
      </c>
      <c r="E15" s="8">
        <v>38600</v>
      </c>
      <c r="F15" s="4" t="s">
        <v>58</v>
      </c>
      <c r="G15" s="4" t="s">
        <v>59</v>
      </c>
      <c r="H15" s="4" t="s">
        <v>60</v>
      </c>
      <c r="I15" s="4" t="s">
        <v>61</v>
      </c>
    </row>
    <row r="16" spans="1:9" ht="44" customHeight="1">
      <c r="A16" s="4" t="s">
        <v>62</v>
      </c>
      <c r="B16" s="5">
        <f>'DD Estimate'!F16</f>
        <v>43320.0</v>
      </c>
      <c r="C16" s="8">
        <v>44600</v>
      </c>
      <c r="D16" s="8">
        <v>43800</v>
      </c>
      <c r="E16" s="8">
        <v>45250</v>
      </c>
      <c r="F16" s="4" t="s">
        <v>63</v>
      </c>
      <c r="G16" s="4" t="s">
        <v>64</v>
      </c>
      <c r="H16" s="4" t="s">
        <v>65</v>
      </c>
      <c r="I16" s="4" t="s">
        <v>66</v>
      </c>
    </row>
    <row r="17" spans="1:9" ht="44" customHeight="1">
      <c r="A17" s="4" t="s">
        <v>67</v>
      </c>
      <c r="B17" s="5" t="str">
        <f>'DD Estimate'!F17</f>
        <v>UNPRICED</v>
      </c>
      <c r="C17" s="8">
        <v>8900</v>
      </c>
      <c r="D17" s="8">
        <v>9600</v>
      </c>
      <c r="E17" s="8">
        <v>9100</v>
      </c>
      <c r="F17" s="4" t="s">
        <v>68</v>
      </c>
      <c r="G17" s="4" t="s">
        <v>69</v>
      </c>
      <c r="H17" s="4" t="s">
        <v>70</v>
      </c>
      <c r="I17" s="4" t="s">
        <v>71</v>
      </c>
    </row>
    <row r="19" spans="1:9">
      <c r="A19" s="7" t="s">
        <v>72</v>
      </c>
      <c r="B19" s="7">
        <f>SUM(B6:B17)</f>
        <v>290830.0</v>
      </c>
      <c r="C19" s="7">
        <f>SUM(C6:C17)</f>
        <v>284600.0</v>
      </c>
      <c r="D19" s="7">
        <f>SUM(D6:D17)</f>
        <v>288850.0</v>
      </c>
      <c r="E19" s="7">
        <f>SUM(E6:E17)</f>
        <v>306400.0</v>
      </c>
    </row>
    <row r="20" spans="1:9">
      <c r="A20" s="7" t="s">
        <v>73</v>
      </c>
      <c r="B20" s="4" t="s">
        <v>75</v>
      </c>
      <c r="C20" s="8">
        <v>284600</v>
      </c>
      <c r="D20" s="8">
        <v>289850</v>
      </c>
      <c r="E20" s="8">
        <v>306500</v>
      </c>
      <c r="G20" s="4" t="s">
        <v>77</v>
      </c>
      <c r="H20" s="4" t="s">
        <v>78</v>
      </c>
      <c r="I20" s="4" t="s">
        <v>79</v>
      </c>
    </row>
    <row r="21" spans="1:9">
      <c r="A21" s="7" t="s">
        <v>74</v>
      </c>
      <c r="B21" s="4" t="s">
        <v>76</v>
      </c>
      <c r="C21" s="7">
        <f>C19-C20</f>
        <v>0.0</v>
      </c>
      <c r="D21" s="7">
        <f>D19-D20</f>
        <v>-1000.0</v>
      </c>
      <c r="E21" s="7">
        <f>E19-E20</f>
        <v>-100.0</v>
      </c>
    </row>
    <row r="23" spans="1:9">
      <c r="A23" s="6" t="s">
        <v>80</v>
      </c>
      <c r="B23" s="6"/>
      <c r="C23" s="6"/>
      <c r="D23" s="6"/>
      <c r="E23" s="6"/>
      <c r="F23" s="6"/>
      <c r="G23" s="6"/>
      <c r="H23" s="6"/>
      <c r="I23" s="6"/>
    </row>
    <row r="24" spans="1:9">
      <c r="A24" s="6"/>
      <c r="B24" s="6"/>
      <c r="C24" s="6"/>
      <c r="D24" s="6"/>
      <c r="E24" s="6"/>
      <c r="F24" s="6"/>
      <c r="G24" s="6"/>
      <c r="H24" s="6"/>
      <c r="I24" s="6"/>
    </row>
  </sheetData>
  <autoFilter ref="A5:I17"/>
  <mergeCells count="3">
    <mergeCell ref="A1:I1"/>
    <mergeCell ref="A2:I3"/>
    <mergeCell ref="A23:I24"/>
  </mergeCells>
  <pageMargins left="0.3" right="0.3" top="0.35" bottom="0.35" header="0.15" footer="0.15"/>
  <pageSetup paperSize="1" fitToHeight="0" orientation="landscape"/>
  <headerFooter>
    <oddHeader>&amp;LJuniper Street Architects, Inc.&amp;RHillcrest Dental | DRAFT</oddHeader>
    <oddFooter>&amp;LFictitious source documents | October 13, 2026&amp;RPage &amp;P of &amp;N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G28"/>
  <sheetViews>
    <sheetView showGridLines="0" zoomScale="85" zoomScaleNormal="85"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8.7109375" customWidth="1"/>
    <col min="2" max="2" width="35.7109375" customWidth="1"/>
    <col min="3" max="3" width="12.7109375" customWidth="1"/>
    <col min="4" max="4" width="9.7109375" customWidth="1"/>
    <col min="5" max="5" width="17.7109375" customWidth="1"/>
    <col min="6" max="6" width="19.7109375" customWidth="1"/>
    <col min="7" max="7" width="46.7109375" customWidth="1"/>
  </cols>
  <sheetData>
    <row r="1" spans="1:7" ht="30" customHeight="1">
      <c r="A1" s="1" t="s">
        <v>81</v>
      </c>
      <c r="B1" s="1"/>
      <c r="C1" s="1"/>
      <c r="D1" s="1"/>
      <c r="E1" s="1"/>
      <c r="F1" s="1"/>
      <c r="G1" s="1"/>
    </row>
    <row r="2" spans="1:7" ht="22" customHeight="1">
      <c r="A2" s="2" t="s">
        <v>82</v>
      </c>
      <c r="B2" s="2"/>
      <c r="C2" s="2"/>
      <c r="D2" s="2"/>
      <c r="E2" s="2"/>
      <c r="F2" s="2"/>
      <c r="G2" s="2"/>
    </row>
    <row r="3" spans="1:7" ht="19" customHeight="1">
      <c r="A3" s="2"/>
      <c r="B3" s="2"/>
      <c r="C3" s="2"/>
      <c r="D3" s="2"/>
      <c r="E3" s="2"/>
      <c r="F3" s="2"/>
      <c r="G3" s="2"/>
    </row>
    <row r="5" spans="1:7" ht="30" customHeight="1">
      <c r="A5" s="3" t="s">
        <v>83</v>
      </c>
      <c r="B5" s="3" t="s">
        <v>84</v>
      </c>
      <c r="C5" s="3" t="s">
        <v>85</v>
      </c>
      <c r="D5" s="3" t="s">
        <v>86</v>
      </c>
      <c r="E5" s="3" t="s">
        <v>87</v>
      </c>
      <c r="F5" s="3" t="s">
        <v>88</v>
      </c>
      <c r="G5" s="3" t="s">
        <v>89</v>
      </c>
    </row>
    <row r="6" spans="1:7" ht="30" customHeight="1">
      <c r="A6" s="10">
        <v>1</v>
      </c>
      <c r="B6" s="4" t="s">
        <v>11</v>
      </c>
      <c r="C6" s="10">
        <v>12</v>
      </c>
      <c r="D6" s="4" t="s">
        <v>90</v>
      </c>
      <c r="E6" s="8">
        <v>3100</v>
      </c>
      <c r="F6" s="5">
        <f>IF(ISNUMBER(E6),ROUND(C6*E6,2),"UNPRICED")</f>
        <v>37200.0</v>
      </c>
      <c r="G6" s="4" t="s">
        <v>91</v>
      </c>
    </row>
    <row r="7" spans="1:7" ht="30" customHeight="1">
      <c r="A7" s="10">
        <v>2</v>
      </c>
      <c r="B7" s="4" t="s">
        <v>16</v>
      </c>
      <c r="C7" s="10">
        <v>2850</v>
      </c>
      <c r="D7" s="4" t="s">
        <v>92</v>
      </c>
      <c r="E7" s="8">
        <v>3.25</v>
      </c>
      <c r="F7" s="5">
        <f>IF(ISNUMBER(E7),ROUND(C7*E7,2),"UNPRICED")</f>
        <v>9262.5</v>
      </c>
      <c r="G7" s="4" t="s">
        <v>93</v>
      </c>
    </row>
    <row r="8" spans="1:7" ht="30" customHeight="1">
      <c r="A8" s="10">
        <v>3</v>
      </c>
      <c r="B8" s="4" t="s">
        <v>21</v>
      </c>
      <c r="C8" s="10">
        <v>2850</v>
      </c>
      <c r="D8" s="4" t="s">
        <v>92</v>
      </c>
      <c r="E8" s="8">
        <v>14.1</v>
      </c>
      <c r="F8" s="5">
        <f>IF(ISNUMBER(E8),ROUND(C8*E8,2),"UNPRICED")</f>
        <v>40185.0</v>
      </c>
      <c r="G8" s="4" t="s">
        <v>94</v>
      </c>
    </row>
    <row r="9" spans="1:7" ht="30" customHeight="1">
      <c r="A9" s="10">
        <v>4</v>
      </c>
      <c r="B9" s="4" t="s">
        <v>26</v>
      </c>
      <c r="C9" s="10">
        <v>21</v>
      </c>
      <c r="D9" s="4" t="s">
        <v>95</v>
      </c>
      <c r="E9" s="8">
        <v>880</v>
      </c>
      <c r="F9" s="5">
        <f>IF(ISNUMBER(E9),ROUND(C9*E9,2),"UNPRICED")</f>
        <v>18480.0</v>
      </c>
      <c r="G9" s="4" t="s">
        <v>96</v>
      </c>
    </row>
    <row r="10" spans="1:7" ht="30" customHeight="1">
      <c r="A10" s="10">
        <v>5</v>
      </c>
      <c r="B10" s="4" t="s">
        <v>31</v>
      </c>
      <c r="C10" s="10">
        <v>2850</v>
      </c>
      <c r="D10" s="4" t="s">
        <v>92</v>
      </c>
      <c r="E10" s="8">
        <v>4.3</v>
      </c>
      <c r="F10" s="5">
        <f>IF(ISNUMBER(E10),ROUND(C10*E10,2),"UNPRICED")</f>
        <v>12255.0</v>
      </c>
      <c r="G10" s="4" t="s">
        <v>97</v>
      </c>
    </row>
    <row r="11" spans="1:7" ht="30" customHeight="1">
      <c r="A11" s="10">
        <v>6</v>
      </c>
      <c r="B11" s="4" t="s">
        <v>36</v>
      </c>
      <c r="C11" s="10">
        <v>2850</v>
      </c>
      <c r="D11" s="4" t="s">
        <v>92</v>
      </c>
      <c r="E11" s="8">
        <v>5.85</v>
      </c>
      <c r="F11" s="5">
        <f>IF(ISNUMBER(E11),ROUND(C11*E11,2),"UNPRICED")</f>
        <v>16672.5</v>
      </c>
      <c r="G11" s="4" t="s">
        <v>98</v>
      </c>
    </row>
    <row r="12" spans="1:7" ht="30" customHeight="1">
      <c r="A12" s="10">
        <v>7</v>
      </c>
      <c r="B12" s="4" t="s">
        <v>41</v>
      </c>
      <c r="C12" s="10">
        <v>2850</v>
      </c>
      <c r="D12" s="4" t="s">
        <v>92</v>
      </c>
      <c r="E12" s="8">
        <v>2.55</v>
      </c>
      <c r="F12" s="5">
        <f>IF(ISNUMBER(E12),ROUND(C12*E12,2),"UNPRICED")</f>
        <v>7267.5</v>
      </c>
      <c r="G12" s="4" t="s">
        <v>99</v>
      </c>
    </row>
    <row r="13" spans="1:7" ht="30" customHeight="1">
      <c r="A13" s="10">
        <v>8</v>
      </c>
      <c r="B13" s="4" t="s">
        <v>46</v>
      </c>
      <c r="C13" s="10">
        <v>1</v>
      </c>
      <c r="D13" s="4" t="s">
        <v>100</v>
      </c>
      <c r="E13" s="8">
        <v>22000</v>
      </c>
      <c r="F13" s="5">
        <f>IF(ISNUMBER(E13),ROUND(C13*E13,2),"UNPRICED")</f>
        <v>22000.0</v>
      </c>
      <c r="G13" s="4" t="s">
        <v>101</v>
      </c>
    </row>
    <row r="14" spans="1:7" ht="30" customHeight="1">
      <c r="A14" s="10">
        <v>9</v>
      </c>
      <c r="B14" s="4" t="s">
        <v>52</v>
      </c>
      <c r="C14" s="10">
        <v>1</v>
      </c>
      <c r="D14" s="4" t="s">
        <v>100</v>
      </c>
      <c r="E14" s="8">
        <v>45000</v>
      </c>
      <c r="F14" s="5">
        <f>IF(ISNUMBER(E14),ROUND(C14*E14,2),"UNPRICED")</f>
        <v>45000.0</v>
      </c>
      <c r="G14" s="4" t="s">
        <v>102</v>
      </c>
    </row>
    <row r="15" spans="1:7" ht="30" customHeight="1">
      <c r="A15" s="10">
        <v>10</v>
      </c>
      <c r="B15" s="4" t="s">
        <v>57</v>
      </c>
      <c r="C15" s="10">
        <v>2850</v>
      </c>
      <c r="D15" s="4" t="s">
        <v>92</v>
      </c>
      <c r="E15" s="8">
        <v>13.75</v>
      </c>
      <c r="F15" s="5">
        <f>IF(ISNUMBER(E15),ROUND(C15*E15,2),"UNPRICED")</f>
        <v>39187.5</v>
      </c>
      <c r="G15" s="4" t="s">
        <v>103</v>
      </c>
    </row>
    <row r="16" spans="1:7" ht="30" customHeight="1">
      <c r="A16" s="10">
        <v>11</v>
      </c>
      <c r="B16" s="4" t="s">
        <v>62</v>
      </c>
      <c r="C16" s="10">
        <v>2850</v>
      </c>
      <c r="D16" s="4" t="s">
        <v>92</v>
      </c>
      <c r="E16" s="8">
        <v>15.2</v>
      </c>
      <c r="F16" s="5">
        <f>IF(ISNUMBER(E16),ROUND(C16*E16,2),"UNPRICED")</f>
        <v>43320.0</v>
      </c>
      <c r="G16" s="4" t="s">
        <v>104</v>
      </c>
    </row>
    <row r="17" spans="1:7" ht="30" customHeight="1">
      <c r="A17" s="10">
        <v>12</v>
      </c>
      <c r="B17" s="4" t="s">
        <v>67</v>
      </c>
      <c r="C17" s="10">
        <v>2850</v>
      </c>
      <c r="D17" s="4" t="s">
        <v>92</v>
      </c>
      <c r="E17" s="6"/>
      <c r="F17" s="5" t="str">
        <f>IF(ISNUMBER(E17),ROUND(C17*E17,2),"UNPRICED")</f>
        <v>UNPRICED</v>
      </c>
      <c r="G17" s="4" t="s">
        <v>105</v>
      </c>
    </row>
    <row r="19" spans="1:7">
      <c r="B19" s="7" t="s">
        <v>106</v>
      </c>
      <c r="F19" s="7">
        <f>SUM(F6:F17)</f>
        <v>290830.0</v>
      </c>
    </row>
    <row r="20" spans="1:7">
      <c r="B20" s="4" t="s">
        <v>107</v>
      </c>
      <c r="E20" s="9">
        <v>0.08</v>
      </c>
      <c r="G20" s="4" t="s">
        <v>108</v>
      </c>
    </row>
    <row r="21" spans="1:7">
      <c r="B21" s="4" t="s">
        <v>109</v>
      </c>
      <c r="F21" s="7">
        <f>ROUND(F19*E20,2)</f>
        <v>23266.4</v>
      </c>
    </row>
    <row r="22" spans="1:7">
      <c r="B22" s="7" t="s">
        <v>110</v>
      </c>
      <c r="F22" s="7">
        <f>F19+F21</f>
        <v>314096.4</v>
      </c>
    </row>
    <row r="23" spans="1:7">
      <c r="B23" s="4" t="s">
        <v>111</v>
      </c>
      <c r="F23" s="10">
        <f>COUNTIF(F6:F17,"UNPRICED")</f>
        <v>1.0</v>
      </c>
    </row>
    <row r="24" spans="1:7">
      <c r="B24" s="4" t="s">
        <v>112</v>
      </c>
      <c r="F24" s="6" t="str">
        <f>IF(COUNT(F6:F17)=12,F22,"INCOMPLETE")</f>
        <v>INCOMPLETE</v>
      </c>
    </row>
    <row r="26" spans="1:7">
      <c r="A26" s="6" t="s">
        <v>113</v>
      </c>
      <c r="B26" s="6"/>
      <c r="C26" s="6"/>
      <c r="D26" s="6"/>
      <c r="E26" s="6"/>
      <c r="F26" s="6"/>
      <c r="G26" s="6"/>
    </row>
    <row r="27" spans="1:7">
      <c r="A27" s="6"/>
      <c r="B27" s="6"/>
      <c r="C27" s="6"/>
      <c r="D27" s="6"/>
      <c r="E27" s="6"/>
      <c r="F27" s="6"/>
      <c r="G27" s="6"/>
    </row>
    <row r="28" spans="1:7">
      <c r="A28" s="6"/>
      <c r="B28" s="6"/>
      <c r="C28" s="6"/>
      <c r="D28" s="6"/>
      <c r="E28" s="6"/>
      <c r="F28" s="6"/>
      <c r="G28" s="6"/>
    </row>
  </sheetData>
  <mergeCells count="3">
    <mergeCell ref="A1:G1"/>
    <mergeCell ref="A2:G3"/>
    <mergeCell ref="A26:G28"/>
  </mergeCells>
  <pageMargins left="0.3" right="0.3" top="0.35" bottom="0.35" header="0.15" footer="0.15"/>
  <pageSetup paperSize="1" fitToHeight="0" orientation="landscape"/>
  <headerFooter>
    <oddHeader>&amp;LJuniper Street Architects, Inc.&amp;RHillcrest Dental | DRAFT</oddHeader>
    <oddFooter>&amp;LFictitious source documents | October 13, 2026&amp;RPage &amp;P of &amp;N</oddFooter>
  </headerFooter>
  <legacyDrawing r:id="rId1"/>
</worksheet>
</file>

<file path=xl/worksheets/sheet5.xml><?xml version="1.0" encoding="utf-8"?>
<worksheet xmlns="http://schemas.openxmlformats.org/spreadsheetml/2006/main" xmlns:r="http://schemas.openxmlformats.org/officeDocument/2006/relationships">
  <sheetPr>
    <pageSetUpPr fitToPage="1"/>
  </sheetPr>
  <dimension ref="A1:G32"/>
  <sheetViews>
    <sheetView showGridLines="0" zoomScale="85" zoomScaleNormal="85"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10.7109375" customWidth="1"/>
    <col min="2" max="2" width="28.7109375" customWidth="1"/>
    <col min="3" max="3" width="58.7109375" customWidth="1"/>
    <col min="4" max="4" width="66.7109375" customWidth="1"/>
    <col min="5" max="5" width="31.7109375" customWidth="1"/>
    <col min="6" max="6" width="54.7109375" customWidth="1"/>
    <col min="7" max="7" width="24.7109375" customWidth="1"/>
  </cols>
  <sheetData>
    <row r="1" spans="1:7" ht="30" customHeight="1">
      <c r="A1" s="1" t="s">
        <v>187</v>
      </c>
      <c r="B1" s="1"/>
      <c r="C1" s="1"/>
      <c r="D1" s="1"/>
      <c r="E1" s="1"/>
      <c r="F1" s="1"/>
      <c r="G1" s="1"/>
    </row>
    <row r="2" spans="1:7" ht="22" customHeight="1">
      <c r="A2" s="2" t="s">
        <v>188</v>
      </c>
      <c r="B2" s="2"/>
      <c r="C2" s="2"/>
      <c r="D2" s="2"/>
      <c r="E2" s="2"/>
      <c r="F2" s="2"/>
      <c r="G2" s="2"/>
    </row>
    <row r="3" spans="1:7" ht="19" customHeight="1">
      <c r="A3" s="2"/>
      <c r="B3" s="2"/>
      <c r="C3" s="2"/>
      <c r="D3" s="2"/>
      <c r="E3" s="2"/>
      <c r="F3" s="2"/>
      <c r="G3" s="2"/>
    </row>
    <row r="5" spans="1:7" ht="30" customHeight="1">
      <c r="A5" s="3" t="s">
        <v>189</v>
      </c>
      <c r="B5" s="3" t="s">
        <v>190</v>
      </c>
      <c r="C5" s="3" t="s">
        <v>191</v>
      </c>
      <c r="D5" s="3" t="s">
        <v>192</v>
      </c>
      <c r="E5" s="3" t="s">
        <v>193</v>
      </c>
      <c r="F5" s="3" t="s">
        <v>194</v>
      </c>
      <c r="G5" s="3" t="s">
        <v>195</v>
      </c>
    </row>
    <row r="6" spans="1:7" ht="76" customHeight="1">
      <c r="A6" s="4" t="s">
        <v>196</v>
      </c>
      <c r="B6" s="4" t="s">
        <v>197</v>
      </c>
      <c r="C6" s="4" t="s">
        <v>198</v>
      </c>
      <c r="D6" s="4" t="s">
        <v>199</v>
      </c>
      <c r="E6" s="4" t="s">
        <v>200</v>
      </c>
      <c r="F6" s="4" t="s">
        <v>201</v>
      </c>
      <c r="G6" s="4" t="s">
        <v>202</v>
      </c>
    </row>
    <row r="7" spans="1:7" ht="76" customHeight="1">
      <c r="A7" s="4" t="s">
        <v>196</v>
      </c>
      <c r="B7" s="4" t="s">
        <v>203</v>
      </c>
      <c r="C7" s="4" t="s">
        <v>204</v>
      </c>
      <c r="D7" s="4" t="s">
        <v>205</v>
      </c>
      <c r="E7" s="6" t="s">
        <v>206</v>
      </c>
      <c r="F7" s="4" t="s">
        <v>207</v>
      </c>
      <c r="G7" s="4" t="s">
        <v>208</v>
      </c>
    </row>
    <row r="8" spans="1:7" ht="76" customHeight="1">
      <c r="A8" s="4" t="s">
        <v>196</v>
      </c>
      <c r="B8" s="4" t="s">
        <v>209</v>
      </c>
      <c r="C8" s="4" t="s">
        <v>210</v>
      </c>
      <c r="D8" s="4" t="s">
        <v>211</v>
      </c>
      <c r="E8" s="6" t="s">
        <v>212</v>
      </c>
      <c r="F8" s="4" t="s">
        <v>207</v>
      </c>
      <c r="G8" s="4" t="s">
        <v>213</v>
      </c>
    </row>
    <row r="9" spans="1:7" ht="76" customHeight="1">
      <c r="A9" s="4" t="s">
        <v>196</v>
      </c>
      <c r="B9" s="4" t="s">
        <v>214</v>
      </c>
      <c r="C9" s="4" t="s">
        <v>215</v>
      </c>
      <c r="D9" s="4" t="s">
        <v>216</v>
      </c>
      <c r="E9" s="4" t="s">
        <v>217</v>
      </c>
      <c r="F9" s="4" t="s">
        <v>218</v>
      </c>
      <c r="G9" s="4" t="s">
        <v>213</v>
      </c>
    </row>
    <row r="10" spans="1:7" ht="76" customHeight="1">
      <c r="A10" s="4" t="s">
        <v>196</v>
      </c>
      <c r="B10" s="4" t="s">
        <v>219</v>
      </c>
      <c r="C10" s="4" t="s">
        <v>220</v>
      </c>
      <c r="D10" s="4" t="s">
        <v>221</v>
      </c>
      <c r="E10" s="4" t="s">
        <v>222</v>
      </c>
      <c r="F10" s="4" t="s">
        <v>207</v>
      </c>
      <c r="G10" s="4" t="s">
        <v>223</v>
      </c>
    </row>
    <row r="11" spans="1:7" ht="76" customHeight="1">
      <c r="A11" s="4" t="s">
        <v>196</v>
      </c>
      <c r="B11" s="4" t="s">
        <v>224</v>
      </c>
      <c r="C11" s="4" t="s">
        <v>225</v>
      </c>
      <c r="D11" s="4" t="s">
        <v>226</v>
      </c>
      <c r="E11" s="4" t="s">
        <v>153</v>
      </c>
      <c r="F11" s="4" t="s">
        <v>227</v>
      </c>
      <c r="G11" s="4" t="s">
        <v>228</v>
      </c>
    </row>
    <row r="12" spans="1:7" ht="76" customHeight="1">
      <c r="A12" s="4" t="s">
        <v>196</v>
      </c>
      <c r="B12" s="4" t="s">
        <v>229</v>
      </c>
      <c r="C12" s="4" t="s">
        <v>230</v>
      </c>
      <c r="D12" s="4" t="s">
        <v>231</v>
      </c>
      <c r="E12" s="4" t="s">
        <v>232</v>
      </c>
      <c r="F12" s="4" t="s">
        <v>233</v>
      </c>
      <c r="G12" s="4" t="s">
        <v>234</v>
      </c>
    </row>
    <row r="13" spans="1:7" ht="76" customHeight="1">
      <c r="A13" s="4" t="s">
        <v>196</v>
      </c>
      <c r="B13" s="4" t="s">
        <v>235</v>
      </c>
      <c r="C13" s="4" t="s">
        <v>236</v>
      </c>
      <c r="D13" s="4" t="s">
        <v>237</v>
      </c>
      <c r="E13" s="4" t="s">
        <v>238</v>
      </c>
      <c r="F13" s="4" t="s">
        <v>239</v>
      </c>
      <c r="G13" s="4" t="s">
        <v>240</v>
      </c>
    </row>
    <row r="14" spans="1:7" ht="76" customHeight="1">
      <c r="A14" s="4" t="s">
        <v>241</v>
      </c>
      <c r="B14" s="4" t="s">
        <v>242</v>
      </c>
      <c r="C14" s="4" t="s">
        <v>243</v>
      </c>
      <c r="D14" s="4" t="s">
        <v>244</v>
      </c>
      <c r="E14" s="4" t="s">
        <v>245</v>
      </c>
      <c r="F14" s="4" t="s">
        <v>246</v>
      </c>
      <c r="G14" s="4" t="s">
        <v>247</v>
      </c>
    </row>
    <row r="15" spans="1:7" ht="76" customHeight="1">
      <c r="A15" s="4" t="s">
        <v>241</v>
      </c>
      <c r="B15" s="4" t="s">
        <v>46</v>
      </c>
      <c r="C15" s="4" t="s">
        <v>248</v>
      </c>
      <c r="D15" s="4" t="s">
        <v>249</v>
      </c>
      <c r="E15" s="4" t="s">
        <v>250</v>
      </c>
      <c r="F15" s="4" t="s">
        <v>251</v>
      </c>
      <c r="G15" s="4" t="s">
        <v>252</v>
      </c>
    </row>
    <row r="16" spans="1:7" ht="76" customHeight="1">
      <c r="A16" s="4" t="s">
        <v>241</v>
      </c>
      <c r="B16" s="4" t="s">
        <v>253</v>
      </c>
      <c r="C16" s="4" t="s">
        <v>254</v>
      </c>
      <c r="D16" s="4" t="s">
        <v>255</v>
      </c>
      <c r="E16" s="6" t="s">
        <v>256</v>
      </c>
      <c r="F16" s="4" t="s">
        <v>257</v>
      </c>
      <c r="G16" s="4" t="s">
        <v>258</v>
      </c>
    </row>
    <row r="17" spans="1:7" ht="76" customHeight="1">
      <c r="A17" s="4" t="s">
        <v>241</v>
      </c>
      <c r="B17" s="4" t="s">
        <v>203</v>
      </c>
      <c r="C17" s="4" t="s">
        <v>259</v>
      </c>
      <c r="D17" s="4" t="s">
        <v>260</v>
      </c>
      <c r="E17" s="6" t="s">
        <v>206</v>
      </c>
      <c r="F17" s="4" t="s">
        <v>261</v>
      </c>
      <c r="G17" s="4" t="s">
        <v>262</v>
      </c>
    </row>
    <row r="18" spans="1:7" ht="76" customHeight="1">
      <c r="A18" s="4" t="s">
        <v>241</v>
      </c>
      <c r="B18" s="4" t="s">
        <v>263</v>
      </c>
      <c r="C18" s="4" t="s">
        <v>264</v>
      </c>
      <c r="D18" s="4" t="s">
        <v>265</v>
      </c>
      <c r="E18" s="6" t="s">
        <v>266</v>
      </c>
      <c r="F18" s="4" t="s">
        <v>261</v>
      </c>
      <c r="G18" s="4" t="s">
        <v>267</v>
      </c>
    </row>
    <row r="19" spans="1:7" ht="76" customHeight="1">
      <c r="A19" s="4" t="s">
        <v>241</v>
      </c>
      <c r="B19" s="4" t="s">
        <v>224</v>
      </c>
      <c r="C19" s="4" t="s">
        <v>268</v>
      </c>
      <c r="D19" s="4" t="s">
        <v>269</v>
      </c>
      <c r="E19" s="4" t="s">
        <v>270</v>
      </c>
      <c r="F19" s="4" t="s">
        <v>271</v>
      </c>
      <c r="G19" s="4" t="s">
        <v>272</v>
      </c>
    </row>
    <row r="20" spans="1:7" ht="76" customHeight="1">
      <c r="A20" s="4" t="s">
        <v>241</v>
      </c>
      <c r="B20" s="4" t="s">
        <v>235</v>
      </c>
      <c r="C20" s="4" t="s">
        <v>273</v>
      </c>
      <c r="D20" s="4" t="s">
        <v>237</v>
      </c>
      <c r="E20" s="4" t="s">
        <v>274</v>
      </c>
      <c r="F20" s="4" t="s">
        <v>275</v>
      </c>
      <c r="G20" s="4" t="s">
        <v>240</v>
      </c>
    </row>
    <row r="21" spans="1:7" ht="76" customHeight="1">
      <c r="A21" s="4" t="s">
        <v>241</v>
      </c>
      <c r="B21" s="4" t="s">
        <v>276</v>
      </c>
      <c r="C21" s="4" t="s">
        <v>277</v>
      </c>
      <c r="D21" s="4" t="s">
        <v>278</v>
      </c>
      <c r="E21" s="4" t="s">
        <v>279</v>
      </c>
      <c r="F21" s="4" t="s">
        <v>280</v>
      </c>
      <c r="G21" s="4" t="s">
        <v>281</v>
      </c>
    </row>
    <row r="22" spans="1:7" ht="76" customHeight="1">
      <c r="A22" s="4" t="s">
        <v>282</v>
      </c>
      <c r="B22" s="4" t="s">
        <v>242</v>
      </c>
      <c r="C22" s="4" t="s">
        <v>283</v>
      </c>
      <c r="D22" s="4" t="s">
        <v>284</v>
      </c>
      <c r="E22" s="4" t="s">
        <v>245</v>
      </c>
      <c r="F22" s="4" t="s">
        <v>285</v>
      </c>
      <c r="G22" s="4" t="s">
        <v>286</v>
      </c>
    </row>
    <row r="23" spans="1:7" ht="76" customHeight="1">
      <c r="A23" s="4" t="s">
        <v>282</v>
      </c>
      <c r="B23" s="4" t="s">
        <v>46</v>
      </c>
      <c r="C23" s="4" t="s">
        <v>248</v>
      </c>
      <c r="D23" s="4" t="s">
        <v>287</v>
      </c>
      <c r="E23" s="4" t="s">
        <v>250</v>
      </c>
      <c r="F23" s="4" t="s">
        <v>288</v>
      </c>
      <c r="G23" s="4" t="s">
        <v>252</v>
      </c>
    </row>
    <row r="24" spans="1:7" ht="76" customHeight="1">
      <c r="A24" s="4" t="s">
        <v>282</v>
      </c>
      <c r="B24" s="4" t="s">
        <v>289</v>
      </c>
      <c r="C24" s="4" t="s">
        <v>290</v>
      </c>
      <c r="D24" s="4" t="s">
        <v>291</v>
      </c>
      <c r="E24" s="4" t="s">
        <v>292</v>
      </c>
      <c r="F24" s="4" t="s">
        <v>293</v>
      </c>
      <c r="G24" s="4" t="s">
        <v>294</v>
      </c>
    </row>
    <row r="25" spans="1:7" ht="76" customHeight="1">
      <c r="A25" s="4" t="s">
        <v>282</v>
      </c>
      <c r="B25" s="4" t="s">
        <v>295</v>
      </c>
      <c r="C25" s="4" t="s">
        <v>296</v>
      </c>
      <c r="D25" s="4" t="s">
        <v>297</v>
      </c>
      <c r="E25" s="4" t="s">
        <v>298</v>
      </c>
      <c r="F25" s="4" t="s">
        <v>299</v>
      </c>
      <c r="G25" s="4" t="s">
        <v>300</v>
      </c>
    </row>
    <row r="26" spans="1:7" ht="76" customHeight="1">
      <c r="A26" s="4" t="s">
        <v>282</v>
      </c>
      <c r="B26" s="4" t="s">
        <v>235</v>
      </c>
      <c r="C26" s="4" t="s">
        <v>301</v>
      </c>
      <c r="D26" s="4" t="s">
        <v>302</v>
      </c>
      <c r="E26" s="4" t="s">
        <v>303</v>
      </c>
      <c r="F26" s="4" t="s">
        <v>299</v>
      </c>
      <c r="G26" s="4" t="s">
        <v>304</v>
      </c>
    </row>
    <row r="27" spans="1:7" ht="76" customHeight="1">
      <c r="A27" s="4" t="s">
        <v>282</v>
      </c>
      <c r="B27" s="4" t="s">
        <v>224</v>
      </c>
      <c r="C27" s="4" t="s">
        <v>305</v>
      </c>
      <c r="D27" s="4" t="s">
        <v>306</v>
      </c>
      <c r="E27" s="4" t="s">
        <v>307</v>
      </c>
      <c r="F27" s="4" t="s">
        <v>299</v>
      </c>
      <c r="G27" s="4" t="s">
        <v>308</v>
      </c>
    </row>
    <row r="28" spans="1:7" ht="76" customHeight="1">
      <c r="A28" s="4" t="s">
        <v>282</v>
      </c>
      <c r="B28" s="4" t="s">
        <v>309</v>
      </c>
      <c r="C28" s="4" t="s">
        <v>310</v>
      </c>
      <c r="D28" s="4" t="s">
        <v>311</v>
      </c>
      <c r="E28" s="4" t="s">
        <v>312</v>
      </c>
      <c r="F28" s="4" t="s">
        <v>299</v>
      </c>
      <c r="G28" s="4" t="s">
        <v>313</v>
      </c>
    </row>
    <row r="29" spans="1:7" ht="76" customHeight="1">
      <c r="A29" s="4" t="s">
        <v>282</v>
      </c>
      <c r="B29" s="4" t="s">
        <v>314</v>
      </c>
      <c r="C29" s="4" t="s">
        <v>315</v>
      </c>
      <c r="D29" s="4" t="s">
        <v>316</v>
      </c>
      <c r="E29" s="4" t="s">
        <v>317</v>
      </c>
      <c r="F29" s="4" t="s">
        <v>318</v>
      </c>
      <c r="G29" s="4" t="s">
        <v>319</v>
      </c>
    </row>
    <row r="30" spans="1:7" ht="76" customHeight="1">
      <c r="A30" s="4" t="s">
        <v>320</v>
      </c>
      <c r="B30" s="4" t="s">
        <v>321</v>
      </c>
      <c r="C30" s="4" t="s">
        <v>322</v>
      </c>
      <c r="D30" s="4" t="s">
        <v>323</v>
      </c>
      <c r="E30" s="6" t="s">
        <v>324</v>
      </c>
      <c r="F30" s="4" t="s">
        <v>325</v>
      </c>
      <c r="G30" s="4" t="s">
        <v>326</v>
      </c>
    </row>
    <row r="31" spans="1:7" ht="76" customHeight="1">
      <c r="A31" s="4" t="s">
        <v>320</v>
      </c>
      <c r="B31" s="4" t="s">
        <v>327</v>
      </c>
      <c r="C31" s="4" t="s">
        <v>328</v>
      </c>
      <c r="D31" s="4" t="s">
        <v>329</v>
      </c>
      <c r="E31" s="4" t="s">
        <v>330</v>
      </c>
      <c r="F31" s="4" t="s">
        <v>331</v>
      </c>
      <c r="G31" s="4" t="s">
        <v>326</v>
      </c>
    </row>
    <row r="32" spans="1:7" ht="76" customHeight="1">
      <c r="A32" s="4" t="s">
        <v>320</v>
      </c>
      <c r="B32" s="4" t="s">
        <v>332</v>
      </c>
      <c r="C32" s="4" t="s">
        <v>333</v>
      </c>
      <c r="D32" s="4" t="s">
        <v>334</v>
      </c>
      <c r="E32" s="4" t="s">
        <v>335</v>
      </c>
      <c r="F32" s="4" t="s">
        <v>336</v>
      </c>
      <c r="G32" s="4" t="s">
        <v>326</v>
      </c>
    </row>
  </sheetData>
  <autoFilter ref="A5:G32"/>
  <mergeCells count="2">
    <mergeCell ref="A1:G1"/>
    <mergeCell ref="A2:G3"/>
  </mergeCells>
  <pageMargins left="0.3" right="0.3" top="0.35" bottom="0.35" header="0.15" footer="0.15"/>
  <pageSetup paperSize="1" fitToHeight="0" orientation="landscape"/>
  <headerFooter>
    <oddHeader>&amp;LJuniper Street Architects, Inc.&amp;RHillcrest Dental | DRAFT</oddHeader>
    <oddFooter>&amp;LFictitious source documents | October 13, 2026&amp;RPage &amp;P of &amp;N</oddFooter>
  </headerFooter>
</worksheet>
</file>

<file path=xl/worksheets/sheet6.xml><?xml version="1.0" encoding="utf-8"?>
<worksheet xmlns="http://schemas.openxmlformats.org/spreadsheetml/2006/main" xmlns:r="http://schemas.openxmlformats.org/officeDocument/2006/relationships">
  <sheetPr>
    <pageSetUpPr fitToPage="1"/>
  </sheetPr>
  <dimension ref="A1:I29"/>
  <sheetViews>
    <sheetView showGridLines="0" zoomScale="85" zoomScaleNormal="85"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14.7109375" customWidth="1"/>
    <col min="2" max="2" width="29.7109375" customWidth="1"/>
    <col min="3" max="3" width="24.7109375" customWidth="1"/>
    <col min="4" max="4" width="100.7109375" customWidth="1"/>
    <col min="5" max="5" width="62.7109375" customWidth="1"/>
    <col min="6" max="6" width="14.7109375" customWidth="1"/>
    <col min="7" max="7" width="47.7109375" customWidth="1"/>
    <col min="8" max="9" width="18.7109375" customWidth="1"/>
  </cols>
  <sheetData>
    <row r="1" spans="1:9" ht="30" customHeight="1">
      <c r="A1" s="1" t="s">
        <v>337</v>
      </c>
      <c r="B1" s="1"/>
      <c r="C1" s="1"/>
      <c r="D1" s="1"/>
      <c r="E1" s="1"/>
      <c r="F1" s="1"/>
      <c r="G1" s="1"/>
      <c r="H1" s="1"/>
      <c r="I1" s="1"/>
    </row>
    <row r="2" spans="1:9" ht="22" customHeight="1">
      <c r="A2" s="2" t="s">
        <v>338</v>
      </c>
      <c r="B2" s="2"/>
      <c r="C2" s="2"/>
      <c r="D2" s="2"/>
      <c r="E2" s="2"/>
      <c r="F2" s="2"/>
      <c r="G2" s="2"/>
      <c r="H2" s="2"/>
      <c r="I2" s="2"/>
    </row>
    <row r="3" spans="1:9" ht="19" customHeight="1">
      <c r="A3" s="2"/>
      <c r="B3" s="2"/>
      <c r="C3" s="2"/>
      <c r="D3" s="2"/>
      <c r="E3" s="2"/>
      <c r="F3" s="2"/>
      <c r="G3" s="2"/>
      <c r="H3" s="2"/>
      <c r="I3" s="2"/>
    </row>
    <row r="5" spans="1:9" ht="30" customHeight="1">
      <c r="A5" s="3" t="s">
        <v>339</v>
      </c>
      <c r="B5" s="3" t="s">
        <v>340</v>
      </c>
      <c r="C5" s="3" t="s">
        <v>341</v>
      </c>
      <c r="D5" s="3" t="s">
        <v>342</v>
      </c>
      <c r="E5" s="3" t="s">
        <v>343</v>
      </c>
      <c r="F5" s="3" t="s">
        <v>344</v>
      </c>
      <c r="G5" s="3" t="s">
        <v>345</v>
      </c>
      <c r="H5" s="3" t="s">
        <v>346</v>
      </c>
      <c r="I5" s="3" t="s">
        <v>347</v>
      </c>
    </row>
    <row r="6" spans="1:9" ht="91" customHeight="1">
      <c r="A6" s="4" t="s">
        <v>348</v>
      </c>
      <c r="B6" s="4" t="s">
        <v>349</v>
      </c>
      <c r="C6" s="4" t="s">
        <v>350</v>
      </c>
      <c r="D6" s="4" t="s">
        <v>351</v>
      </c>
      <c r="E6" s="4" t="s">
        <v>352</v>
      </c>
      <c r="F6" s="4" t="s">
        <v>353</v>
      </c>
      <c r="G6" s="4"/>
      <c r="H6" s="8"/>
      <c r="I6" s="4"/>
    </row>
    <row r="7" spans="1:9" ht="91" customHeight="1">
      <c r="A7" s="4" t="s">
        <v>252</v>
      </c>
      <c r="B7" s="4" t="s">
        <v>349</v>
      </c>
      <c r="C7" s="4" t="s">
        <v>350</v>
      </c>
      <c r="D7" s="4" t="s">
        <v>354</v>
      </c>
      <c r="E7" s="4" t="s">
        <v>355</v>
      </c>
      <c r="F7" s="4" t="s">
        <v>353</v>
      </c>
      <c r="G7" s="4"/>
      <c r="H7" s="8"/>
      <c r="I7" s="4"/>
    </row>
    <row r="8" spans="1:9" ht="91" customHeight="1">
      <c r="A8" s="4" t="s">
        <v>356</v>
      </c>
      <c r="B8" s="4" t="s">
        <v>349</v>
      </c>
      <c r="C8" s="4" t="s">
        <v>350</v>
      </c>
      <c r="D8" s="4" t="s">
        <v>357</v>
      </c>
      <c r="E8" s="4" t="s">
        <v>358</v>
      </c>
      <c r="F8" s="4" t="s">
        <v>353</v>
      </c>
      <c r="G8" s="4"/>
      <c r="H8" s="8"/>
      <c r="I8" s="4"/>
    </row>
    <row r="9" spans="1:9" ht="91" customHeight="1">
      <c r="A9" s="4" t="s">
        <v>359</v>
      </c>
      <c r="B9" s="4" t="s">
        <v>349</v>
      </c>
      <c r="C9" s="4" t="s">
        <v>350</v>
      </c>
      <c r="D9" s="4" t="s">
        <v>360</v>
      </c>
      <c r="E9" s="4" t="s">
        <v>361</v>
      </c>
      <c r="F9" s="4" t="s">
        <v>353</v>
      </c>
      <c r="G9" s="4"/>
      <c r="H9" s="8"/>
      <c r="I9" s="4"/>
    </row>
    <row r="10" spans="1:9" ht="91" customHeight="1">
      <c r="A10" s="4" t="s">
        <v>223</v>
      </c>
      <c r="B10" s="4" t="s">
        <v>349</v>
      </c>
      <c r="C10" s="4" t="s">
        <v>350</v>
      </c>
      <c r="D10" s="4" t="s">
        <v>362</v>
      </c>
      <c r="E10" s="4" t="s">
        <v>363</v>
      </c>
      <c r="F10" s="4" t="s">
        <v>353</v>
      </c>
      <c r="G10" s="4"/>
      <c r="H10" s="8"/>
      <c r="I10" s="4"/>
    </row>
    <row r="11" spans="1:9" ht="91" customHeight="1">
      <c r="A11" s="4" t="s">
        <v>364</v>
      </c>
      <c r="B11" s="4" t="s">
        <v>349</v>
      </c>
      <c r="C11" s="4" t="s">
        <v>350</v>
      </c>
      <c r="D11" s="4" t="s">
        <v>365</v>
      </c>
      <c r="E11" s="4" t="s">
        <v>366</v>
      </c>
      <c r="F11" s="4" t="s">
        <v>353</v>
      </c>
      <c r="G11" s="4"/>
      <c r="H11" s="8"/>
      <c r="I11" s="4"/>
    </row>
    <row r="12" spans="1:9" ht="91" customHeight="1">
      <c r="A12" s="4" t="s">
        <v>240</v>
      </c>
      <c r="B12" s="4" t="s">
        <v>349</v>
      </c>
      <c r="C12" s="4" t="s">
        <v>350</v>
      </c>
      <c r="D12" s="4" t="s">
        <v>367</v>
      </c>
      <c r="E12" s="4" t="s">
        <v>368</v>
      </c>
      <c r="F12" s="4" t="s">
        <v>353</v>
      </c>
      <c r="G12" s="4"/>
      <c r="H12" s="8"/>
      <c r="I12" s="4"/>
    </row>
    <row r="13" spans="1:9" ht="91" customHeight="1">
      <c r="A13" s="4" t="s">
        <v>369</v>
      </c>
      <c r="B13" s="4" t="s">
        <v>370</v>
      </c>
      <c r="C13" s="4" t="s">
        <v>350</v>
      </c>
      <c r="D13" s="4" t="s">
        <v>371</v>
      </c>
      <c r="E13" s="4" t="s">
        <v>372</v>
      </c>
      <c r="F13" s="4" t="s">
        <v>353</v>
      </c>
      <c r="G13" s="4"/>
      <c r="H13" s="8"/>
      <c r="I13" s="4"/>
    </row>
    <row r="14" spans="1:9" ht="91" customHeight="1">
      <c r="A14" s="4" t="s">
        <v>373</v>
      </c>
      <c r="B14" s="4" t="s">
        <v>370</v>
      </c>
      <c r="C14" s="4" t="s">
        <v>350</v>
      </c>
      <c r="D14" s="4" t="s">
        <v>374</v>
      </c>
      <c r="E14" s="4" t="s">
        <v>375</v>
      </c>
      <c r="F14" s="4" t="s">
        <v>353</v>
      </c>
      <c r="G14" s="4"/>
      <c r="H14" s="8"/>
      <c r="I14" s="4"/>
    </row>
    <row r="15" spans="1:9" ht="91" customHeight="1">
      <c r="A15" s="4" t="s">
        <v>376</v>
      </c>
      <c r="B15" s="4" t="s">
        <v>370</v>
      </c>
      <c r="C15" s="4" t="s">
        <v>350</v>
      </c>
      <c r="D15" s="4" t="s">
        <v>377</v>
      </c>
      <c r="E15" s="4" t="s">
        <v>378</v>
      </c>
      <c r="F15" s="4" t="s">
        <v>353</v>
      </c>
      <c r="G15" s="4"/>
      <c r="H15" s="8"/>
      <c r="I15" s="4"/>
    </row>
    <row r="16" spans="1:9" ht="91" customHeight="1">
      <c r="A16" s="4" t="s">
        <v>379</v>
      </c>
      <c r="B16" s="4" t="s">
        <v>370</v>
      </c>
      <c r="C16" s="4" t="s">
        <v>350</v>
      </c>
      <c r="D16" s="4" t="s">
        <v>380</v>
      </c>
      <c r="E16" s="4" t="s">
        <v>381</v>
      </c>
      <c r="F16" s="4" t="s">
        <v>353</v>
      </c>
      <c r="G16" s="4"/>
      <c r="H16" s="8"/>
      <c r="I16" s="4"/>
    </row>
    <row r="17" spans="1:9" ht="91" customHeight="1">
      <c r="A17" s="4" t="s">
        <v>234</v>
      </c>
      <c r="B17" s="4" t="s">
        <v>370</v>
      </c>
      <c r="C17" s="4" t="s">
        <v>350</v>
      </c>
      <c r="D17" s="4" t="s">
        <v>382</v>
      </c>
      <c r="E17" s="4" t="s">
        <v>383</v>
      </c>
      <c r="F17" s="4" t="s">
        <v>353</v>
      </c>
      <c r="G17" s="4"/>
      <c r="H17" s="8"/>
      <c r="I17" s="4"/>
    </row>
    <row r="18" spans="1:9" ht="91" customHeight="1">
      <c r="A18" s="4" t="s">
        <v>247</v>
      </c>
      <c r="B18" s="4" t="s">
        <v>384</v>
      </c>
      <c r="C18" s="4" t="s">
        <v>350</v>
      </c>
      <c r="D18" s="4" t="s">
        <v>385</v>
      </c>
      <c r="E18" s="4" t="s">
        <v>386</v>
      </c>
      <c r="F18" s="4" t="s">
        <v>353</v>
      </c>
      <c r="G18" s="4"/>
      <c r="H18" s="8"/>
      <c r="I18" s="4"/>
    </row>
    <row r="19" spans="1:9" ht="91" customHeight="1">
      <c r="A19" s="4" t="s">
        <v>387</v>
      </c>
      <c r="B19" s="4" t="s">
        <v>384</v>
      </c>
      <c r="C19" s="4" t="s">
        <v>350</v>
      </c>
      <c r="D19" s="4" t="s">
        <v>388</v>
      </c>
      <c r="E19" s="4" t="s">
        <v>389</v>
      </c>
      <c r="F19" s="4" t="s">
        <v>353</v>
      </c>
      <c r="G19" s="4"/>
      <c r="H19" s="8"/>
      <c r="I19" s="4"/>
    </row>
    <row r="20" spans="1:9" ht="91" customHeight="1">
      <c r="A20" s="4" t="s">
        <v>390</v>
      </c>
      <c r="B20" s="4" t="s">
        <v>384</v>
      </c>
      <c r="C20" s="4" t="s">
        <v>350</v>
      </c>
      <c r="D20" s="4" t="s">
        <v>391</v>
      </c>
      <c r="E20" s="4" t="s">
        <v>392</v>
      </c>
      <c r="F20" s="4" t="s">
        <v>353</v>
      </c>
      <c r="G20" s="4"/>
      <c r="H20" s="8"/>
      <c r="I20" s="4"/>
    </row>
    <row r="21" spans="1:9" ht="91" customHeight="1">
      <c r="A21" s="4" t="s">
        <v>393</v>
      </c>
      <c r="B21" s="4" t="s">
        <v>384</v>
      </c>
      <c r="C21" s="4" t="s">
        <v>350</v>
      </c>
      <c r="D21" s="4" t="s">
        <v>394</v>
      </c>
      <c r="E21" s="4" t="s">
        <v>392</v>
      </c>
      <c r="F21" s="4" t="s">
        <v>353</v>
      </c>
      <c r="G21" s="4"/>
      <c r="H21" s="8"/>
      <c r="I21" s="4"/>
    </row>
    <row r="22" spans="1:9" ht="91" customHeight="1">
      <c r="A22" s="4" t="s">
        <v>281</v>
      </c>
      <c r="B22" s="4" t="s">
        <v>384</v>
      </c>
      <c r="C22" s="4" t="s">
        <v>350</v>
      </c>
      <c r="D22" s="4" t="s">
        <v>395</v>
      </c>
      <c r="E22" s="4" t="s">
        <v>396</v>
      </c>
      <c r="F22" s="4" t="s">
        <v>353</v>
      </c>
      <c r="G22" s="4"/>
      <c r="H22" s="8"/>
      <c r="I22" s="4"/>
    </row>
    <row r="23" spans="1:9" ht="91" customHeight="1">
      <c r="A23" s="4" t="s">
        <v>286</v>
      </c>
      <c r="B23" s="4" t="s">
        <v>397</v>
      </c>
      <c r="C23" s="4" t="s">
        <v>350</v>
      </c>
      <c r="D23" s="4" t="s">
        <v>398</v>
      </c>
      <c r="E23" s="4" t="s">
        <v>399</v>
      </c>
      <c r="F23" s="4" t="s">
        <v>353</v>
      </c>
      <c r="G23" s="4"/>
      <c r="H23" s="8"/>
      <c r="I23" s="4"/>
    </row>
    <row r="24" spans="1:9" ht="91" customHeight="1">
      <c r="A24" s="4" t="s">
        <v>400</v>
      </c>
      <c r="B24" s="4" t="s">
        <v>397</v>
      </c>
      <c r="C24" s="4" t="s">
        <v>350</v>
      </c>
      <c r="D24" s="4" t="s">
        <v>401</v>
      </c>
      <c r="E24" s="4" t="s">
        <v>402</v>
      </c>
      <c r="F24" s="4" t="s">
        <v>353</v>
      </c>
      <c r="G24" s="4"/>
      <c r="H24" s="8"/>
      <c r="I24" s="4"/>
    </row>
    <row r="25" spans="1:9" ht="91" customHeight="1">
      <c r="A25" s="4" t="s">
        <v>403</v>
      </c>
      <c r="B25" s="4" t="s">
        <v>397</v>
      </c>
      <c r="C25" s="4" t="s">
        <v>350</v>
      </c>
      <c r="D25" s="4" t="s">
        <v>404</v>
      </c>
      <c r="E25" s="4" t="s">
        <v>405</v>
      </c>
      <c r="F25" s="4" t="s">
        <v>353</v>
      </c>
      <c r="G25" s="4"/>
      <c r="H25" s="8"/>
      <c r="I25" s="4"/>
    </row>
    <row r="26" spans="1:9" ht="91" customHeight="1">
      <c r="A26" s="4" t="s">
        <v>406</v>
      </c>
      <c r="B26" s="4" t="s">
        <v>397</v>
      </c>
      <c r="C26" s="4" t="s">
        <v>350</v>
      </c>
      <c r="D26" s="4" t="s">
        <v>407</v>
      </c>
      <c r="E26" s="4" t="s">
        <v>402</v>
      </c>
      <c r="F26" s="4" t="s">
        <v>353</v>
      </c>
      <c r="G26" s="4"/>
      <c r="H26" s="8"/>
      <c r="I26" s="4"/>
    </row>
    <row r="27" spans="1:9" ht="91" customHeight="1">
      <c r="A27" s="4" t="s">
        <v>408</v>
      </c>
      <c r="B27" s="4" t="s">
        <v>397</v>
      </c>
      <c r="C27" s="4" t="s">
        <v>350</v>
      </c>
      <c r="D27" s="4" t="s">
        <v>409</v>
      </c>
      <c r="E27" s="4" t="s">
        <v>410</v>
      </c>
      <c r="F27" s="4" t="s">
        <v>353</v>
      </c>
      <c r="G27" s="4"/>
      <c r="H27" s="8"/>
      <c r="I27" s="4"/>
    </row>
    <row r="28" spans="1:9" ht="91" customHeight="1">
      <c r="A28" s="4" t="s">
        <v>411</v>
      </c>
      <c r="B28" s="4" t="s">
        <v>397</v>
      </c>
      <c r="C28" s="4" t="s">
        <v>350</v>
      </c>
      <c r="D28" s="4" t="s">
        <v>412</v>
      </c>
      <c r="E28" s="4" t="s">
        <v>402</v>
      </c>
      <c r="F28" s="4" t="s">
        <v>353</v>
      </c>
      <c r="G28" s="4"/>
      <c r="H28" s="8"/>
      <c r="I28" s="4"/>
    </row>
    <row r="29" spans="1:9" ht="91" customHeight="1">
      <c r="A29" s="4" t="s">
        <v>326</v>
      </c>
      <c r="B29" s="4" t="s">
        <v>413</v>
      </c>
      <c r="C29" s="4" t="s">
        <v>414</v>
      </c>
      <c r="D29" s="4" t="s">
        <v>415</v>
      </c>
      <c r="E29" s="4" t="s">
        <v>416</v>
      </c>
      <c r="F29" s="4" t="s">
        <v>353</v>
      </c>
      <c r="G29" s="4"/>
      <c r="H29" s="8"/>
      <c r="I29" s="4"/>
    </row>
  </sheetData>
  <autoFilter ref="A5:I29"/>
  <mergeCells count="2">
    <mergeCell ref="A1:I1"/>
    <mergeCell ref="A2:I3"/>
  </mergeCells>
  <dataValidations count="1">
    <dataValidation type="list" allowBlank="1" showInputMessage="1" showErrorMessage="1" sqref="F6:F29">
      <formula1>"Open,Sent,Response received,Resolved"</formula1>
    </dataValidation>
  </dataValidations>
  <pageMargins left="0.3" right="0.3" top="0.35" bottom="0.35" header="0.15" footer="0.15"/>
  <pageSetup paperSize="1" fitToHeight="0" orientation="landscape"/>
  <headerFooter>
    <oddHeader>&amp;LJuniper Street Architects, Inc.&amp;RHillcrest Dental | DRAFT</oddHeader>
    <oddFooter>&amp;LFictitious source documents | October 13, 2026&amp;RPage &amp;P of &amp;N</oddFooter>
  </headerFooter>
</worksheet>
</file>

<file path=xl/worksheets/sheet7.xml><?xml version="1.0" encoding="utf-8"?>
<worksheet xmlns="http://schemas.openxmlformats.org/spreadsheetml/2006/main" xmlns:r="http://schemas.openxmlformats.org/officeDocument/2006/relationships">
  <sheetPr>
    <pageSetUpPr fitToPage="1"/>
  </sheetPr>
  <dimension ref="A1:D29"/>
  <sheetViews>
    <sheetView showGridLines="0" zoomScale="85" zoomScaleNormal="85"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42.7109375" customWidth="1"/>
    <col min="2" max="2" width="21.7109375" customWidth="1"/>
    <col min="3" max="3" width="57.7109375" customWidth="1"/>
    <col min="4" max="4" width="86.7109375" customWidth="1"/>
  </cols>
  <sheetData>
    <row r="1" spans="1:4" ht="30" customHeight="1">
      <c r="A1" s="1" t="s">
        <v>417</v>
      </c>
      <c r="B1" s="1"/>
      <c r="C1" s="1"/>
      <c r="D1" s="1"/>
    </row>
    <row r="2" spans="1:4" ht="22" customHeight="1">
      <c r="A2" s="2" t="s">
        <v>418</v>
      </c>
      <c r="B2" s="2"/>
      <c r="C2" s="2"/>
      <c r="D2" s="2"/>
    </row>
    <row r="3" spans="1:4" ht="19" customHeight="1">
      <c r="A3" s="2"/>
      <c r="B3" s="2"/>
      <c r="C3" s="2"/>
      <c r="D3" s="2"/>
    </row>
    <row r="5" spans="1:4" ht="30" customHeight="1">
      <c r="A5" s="3" t="s">
        <v>419</v>
      </c>
      <c r="B5" s="3" t="s">
        <v>420</v>
      </c>
      <c r="C5" s="3" t="s">
        <v>421</v>
      </c>
      <c r="D5" s="3" t="s">
        <v>422</v>
      </c>
    </row>
    <row r="6" spans="1:4" ht="65" customHeight="1">
      <c r="A6" s="4" t="s">
        <v>423</v>
      </c>
      <c r="B6" s="8">
        <v>22000</v>
      </c>
      <c r="C6" s="4" t="s">
        <v>424</v>
      </c>
      <c r="D6" s="4" t="s">
        <v>425</v>
      </c>
    </row>
    <row r="7" spans="1:4" ht="65" customHeight="1">
      <c r="A7" s="4" t="s">
        <v>426</v>
      </c>
      <c r="B7" s="8">
        <v>6500</v>
      </c>
      <c r="C7" s="4" t="s">
        <v>427</v>
      </c>
      <c r="D7" s="4" t="s">
        <v>428</v>
      </c>
    </row>
    <row r="8" spans="1:4" ht="65" customHeight="1">
      <c r="A8" s="4" t="s">
        <v>429</v>
      </c>
      <c r="B8" s="4" t="s">
        <v>324</v>
      </c>
      <c r="C8" s="4" t="s">
        <v>430</v>
      </c>
      <c r="D8" s="4" t="s">
        <v>431</v>
      </c>
    </row>
    <row r="9" spans="1:4" ht="65" customHeight="1">
      <c r="A9" s="4" t="s">
        <v>432</v>
      </c>
      <c r="B9" s="4" t="s">
        <v>433</v>
      </c>
      <c r="C9" s="4" t="s">
        <v>434</v>
      </c>
      <c r="D9" s="4" t="s">
        <v>435</v>
      </c>
    </row>
    <row r="10" spans="1:4" ht="65" customHeight="1">
      <c r="A10" s="4" t="s">
        <v>436</v>
      </c>
      <c r="B10" s="4" t="s">
        <v>437</v>
      </c>
      <c r="C10" s="4" t="s">
        <v>438</v>
      </c>
      <c r="D10" s="4" t="s">
        <v>439</v>
      </c>
    </row>
    <row r="11" spans="1:4" ht="65" customHeight="1">
      <c r="A11" s="4" t="s">
        <v>440</v>
      </c>
      <c r="B11" s="4" t="s">
        <v>437</v>
      </c>
      <c r="C11" s="4" t="s">
        <v>441</v>
      </c>
      <c r="D11" s="4" t="s">
        <v>442</v>
      </c>
    </row>
    <row r="12" spans="1:4" ht="65" customHeight="1">
      <c r="A12" s="4" t="s">
        <v>443</v>
      </c>
      <c r="B12" s="4" t="s">
        <v>444</v>
      </c>
      <c r="C12" s="4" t="s">
        <v>445</v>
      </c>
      <c r="D12" s="4" t="s">
        <v>446</v>
      </c>
    </row>
    <row r="13" spans="1:4" ht="65" customHeight="1">
      <c r="A13" s="4" t="s">
        <v>447</v>
      </c>
      <c r="B13" s="4" t="s">
        <v>448</v>
      </c>
      <c r="C13" s="4" t="s">
        <v>449</v>
      </c>
      <c r="D13" s="4" t="s">
        <v>450</v>
      </c>
    </row>
    <row r="14" spans="1:4" ht="65" customHeight="1">
      <c r="A14" s="4" t="s">
        <v>451</v>
      </c>
      <c r="B14" s="4" t="s">
        <v>452</v>
      </c>
      <c r="C14" s="4" t="s">
        <v>453</v>
      </c>
      <c r="D14" s="4" t="s">
        <v>454</v>
      </c>
    </row>
    <row r="15" spans="1:4" ht="65" customHeight="1">
      <c r="A15" s="4" t="s">
        <v>455</v>
      </c>
      <c r="B15" s="4" t="s">
        <v>456</v>
      </c>
      <c r="C15" s="4" t="s">
        <v>457</v>
      </c>
      <c r="D15" s="4" t="s">
        <v>458</v>
      </c>
    </row>
    <row r="16" spans="1:4" ht="65" customHeight="1">
      <c r="A16" s="4" t="s">
        <v>459</v>
      </c>
      <c r="B16" s="4" t="s">
        <v>460</v>
      </c>
      <c r="C16" s="4" t="s">
        <v>461</v>
      </c>
      <c r="D16" s="4" t="s">
        <v>462</v>
      </c>
    </row>
    <row r="17" spans="1:4" ht="65" customHeight="1">
      <c r="A17" s="4" t="s">
        <v>463</v>
      </c>
      <c r="B17" s="4" t="s">
        <v>464</v>
      </c>
      <c r="C17" s="4" t="s">
        <v>465</v>
      </c>
      <c r="D17" s="4" t="s">
        <v>466</v>
      </c>
    </row>
    <row r="18" spans="1:4" ht="65" customHeight="1">
      <c r="A18" s="4" t="s">
        <v>467</v>
      </c>
      <c r="B18" s="4" t="s">
        <v>468</v>
      </c>
      <c r="C18" s="4" t="s">
        <v>469</v>
      </c>
      <c r="D18" s="4" t="s">
        <v>470</v>
      </c>
    </row>
    <row r="19" spans="1:4" ht="65" customHeight="1">
      <c r="A19" s="4" t="s">
        <v>471</v>
      </c>
      <c r="B19" s="4" t="s">
        <v>472</v>
      </c>
      <c r="C19" s="4" t="s">
        <v>473</v>
      </c>
      <c r="D19" s="4" t="s">
        <v>474</v>
      </c>
    </row>
    <row r="20" spans="1:4" ht="65" customHeight="1">
      <c r="A20" s="4" t="s">
        <v>475</v>
      </c>
      <c r="B20" s="4" t="s">
        <v>476</v>
      </c>
      <c r="C20" s="4" t="s">
        <v>477</v>
      </c>
      <c r="D20" s="4" t="s">
        <v>478</v>
      </c>
    </row>
    <row r="21" spans="1:4" ht="65" customHeight="1">
      <c r="A21" s="4" t="s">
        <v>479</v>
      </c>
      <c r="B21" s="4" t="s">
        <v>480</v>
      </c>
      <c r="C21" s="4" t="s">
        <v>481</v>
      </c>
      <c r="D21" s="4" t="s">
        <v>482</v>
      </c>
    </row>
    <row r="22" spans="1:4" ht="65" customHeight="1">
      <c r="A22" s="4" t="s">
        <v>483</v>
      </c>
      <c r="B22" s="4" t="s">
        <v>484</v>
      </c>
      <c r="C22" s="4" t="s">
        <v>485</v>
      </c>
      <c r="D22" s="4" t="s">
        <v>486</v>
      </c>
    </row>
    <row r="25" spans="1:4">
      <c r="A25" s="7" t="s">
        <v>487</v>
      </c>
    </row>
    <row r="26" spans="1:4" ht="25" customHeight="1">
      <c r="A26" s="11" t="s">
        <v>488</v>
      </c>
      <c r="B26" s="11"/>
      <c r="C26" s="11"/>
      <c r="D26" s="11"/>
    </row>
    <row r="27" spans="1:4" ht="25" customHeight="1">
      <c r="A27" s="11" t="s">
        <v>489</v>
      </c>
      <c r="B27" s="11"/>
      <c r="C27" s="11"/>
      <c r="D27" s="11"/>
    </row>
    <row r="28" spans="1:4" ht="25" customHeight="1">
      <c r="A28" s="11" t="s">
        <v>490</v>
      </c>
      <c r="B28" s="11"/>
      <c r="C28" s="11"/>
      <c r="D28" s="11"/>
    </row>
    <row r="29" spans="1:4" ht="25" customHeight="1">
      <c r="A29" s="11" t="s">
        <v>491</v>
      </c>
      <c r="B29" s="11"/>
      <c r="C29" s="11"/>
      <c r="D29" s="11"/>
    </row>
  </sheetData>
  <mergeCells count="6">
    <mergeCell ref="A1:D1"/>
    <mergeCell ref="A2:D3"/>
    <mergeCell ref="A26:D26"/>
    <mergeCell ref="A27:D27"/>
    <mergeCell ref="A28:D28"/>
    <mergeCell ref="A29:D29"/>
  </mergeCells>
  <hyperlinks>
    <hyperlink ref="A26" r:id="rId1"/>
    <hyperlink ref="A27" r:id="rId2"/>
    <hyperlink ref="A28" r:id="rId3"/>
    <hyperlink ref="A29" r:id="rId4"/>
  </hyperlinks>
  <pageMargins left="0.3" right="0.3" top="0.35" bottom="0.35" header="0.15" footer="0.15"/>
  <pageSetup paperSize="1" fitToHeight="0" orientation="landscape"/>
  <headerFooter>
    <oddHeader>&amp;LJuniper Street Architects, Inc.&amp;RHillcrest Dental | DRAFT</oddHeader>
    <oddFooter>&amp;LFictitious source documents | October 13, 2026&amp;RPage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14</vt:i4>
      </vt:variant>
    </vt:vector>
  </HeadingPairs>
  <TitlesOfParts>
    <vt:vector size="21" baseType="lpstr">
      <vt:lpstr>Owner Comparison</vt:lpstr>
      <vt:lpstr>DD Comparison</vt:lpstr>
      <vt:lpstr>Bid Detail</vt:lpstr>
      <vt:lpstr>DD Estimate</vt:lpstr>
      <vt:lpstr>Scope Register</vt:lpstr>
      <vt:lpstr>Bidder Questions</vt:lpstr>
      <vt:lpstr>Basis and Sources</vt:lpstr>
      <vt:lpstr>'Basis and Sources'!Print_Area</vt:lpstr>
      <vt:lpstr>'Bid Detail'!Print_Area</vt:lpstr>
      <vt:lpstr>'Bidder Questions'!Print_Area</vt:lpstr>
      <vt:lpstr>'DD Comparison'!Print_Area</vt:lpstr>
      <vt:lpstr>'DD Estimate'!Print_Area</vt:lpstr>
      <vt:lpstr>'Owner Comparison'!Print_Area</vt:lpstr>
      <vt:lpstr>'Scope Register'!Print_Area</vt:lpstr>
      <vt:lpstr>'Basis and Sources'!Print_Titles</vt:lpstr>
      <vt:lpstr>'Bid Detail'!Print_Titles</vt:lpstr>
      <vt:lpstr>'Bidder Questions'!Print_Titles</vt:lpstr>
      <vt:lpstr>'DD Comparison'!Print_Titles</vt:lpstr>
      <vt:lpstr>'DD Estimate'!Print_Titles</vt:lpstr>
      <vt:lpstr>'Owner Comparison'!Print_Titles</vt:lpstr>
      <vt:lpstr>'Scope Register'!Print_Titles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Hillcrest Dental — Owner Bid Comparison</dc:title>
  <dc:creator>Juniper Street Architects, Inc.</dc:creator>
  <dc:description>Draft comparison using fictitious project documents. Review date October 13, 2026.</dc:description>
  <cp:lastModifiedBy>Juniper Street Architects, Inc.</cp:lastModifiedBy>
  <dcterms:created xsi:type="dcterms:W3CDTF">2026-10-13T13:55:10Z</dcterms:created>
  <dcterms:modified xsi:type="dcterms:W3CDTF">2026-10-13T13:55:10Z</dcterms:modified>
</cp:coreProperties>
</file>