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08783c510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gleich" sheetId="1" r:id="Rc237a0a409024cbd"/>
    <x:sheet xmlns:r="http://schemas.openxmlformats.org/officeDocument/2006/relationships" name="Preisvergleich" sheetId="2" r:id="R3440afa823394a77"/>
    <x:sheet xmlns:r="http://schemas.openxmlformats.org/officeDocument/2006/relationships" name="Rückfragen" sheetId="3" r:id="Ra9bc47be062148d7"/>
    <x:sheet xmlns:r="http://schemas.openxmlformats.org/officeDocument/2006/relationships" name="Positionen" sheetId="4" r:id="R153eb8069ace46e9"/>
    <x:sheet xmlns:r="http://schemas.openxmlformats.org/officeDocument/2006/relationships" name="Konditionen" sheetId="5" r:id="R6ffd305ea5ee4b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-#,##0.00;&quot;–&quot;"/>
    <x:numFmt numFmtId="201" formatCode="0.0%"/>
    <x:numFmt numFmtId="202" formatCode="#,##0"/>
    <x:numFmt numFmtId="203" formatCode="#,##0.00"/>
  </x:numFmts>
  <x:fonts count="8">
    <x:font>
      <x:sz val="11"/>
      <x:name val="Carlito"/>
    </x:font>
    <x:font>
      <x:sz val="10"/>
      <x:color rgb="FF202D38"/>
      <x:name val="Arial"/>
    </x:font>
    <x:font>
      <x:b/>
      <x:sz val="16"/>
      <x:color rgb="FF243C51"/>
      <x:name val="Arial"/>
    </x:font>
    <x:font>
      <x:b/>
      <x:sz val="10"/>
      <x:color rgb="FFFFFFFF"/>
      <x:name val="Arial"/>
    </x:font>
    <x:font>
      <x:sz val="10"/>
      <x:color rgb="FF225A8F"/>
      <x:name val="Arial"/>
    </x:font>
    <x:font>
      <x:sz val="9"/>
      <x:color rgb="FF202D38"/>
      <x:name val="Arial"/>
    </x:font>
    <x:font>
      <x:b/>
      <x:sz val="10"/>
      <x:color rgb="FF202D38"/>
      <x:name val="Arial"/>
    </x:font>
    <x:font>
      <x:sz val="1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C51"/>
      </x:patternFill>
    </x:fill>
    <x:fill>
      <x:patternFill patternType="solid">
        <x:fgColor rgb="FFFFF0CC"/>
      </x:patternFill>
    </x:fill>
    <x:fill>
      <x:patternFill patternType="solid">
        <x:fgColor rgb="FFF5F7F9"/>
      </x:patternFill>
    </x:fill>
    <x:fill>
      <x:patternFill patternType="solid">
        <x:fgColor rgb="FFEEF2F5"/>
      </x:patternFill>
    </x:fill>
  </x:fills>
  <x:borders count="1">
    <x:border/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33131"/>
      </x:font>
      <x:fill>
        <x:patternFill patternType="solid">
          <x:bgColor rgb="FFFFF0CC"/>
        </x:patternFill>
      </x:fill>
    </x:dxf>
    <x:dxf>
      <x:font>
        <x:b/>
        <x:color rgb="FFA33131"/>
      </x:font>
      <x:fill>
        <x:patternFill patternType="solid">
          <x:bgColor rgb="FFFFF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872560a274073" /><Relationship Type="http://schemas.openxmlformats.org/officeDocument/2006/relationships/theme" Target="/xl/theme/theme1.xml" Id="R7a70f61b41404821" /><Relationship Type="http://schemas.openxmlformats.org/officeDocument/2006/relationships/sharedStrings" Target="/xl/sharedStrings.xml" Id="R3b85ffe9ebc1444a" /><Relationship Type="http://schemas.openxmlformats.org/officeDocument/2006/relationships/worksheet" Target="/xl/worksheets/sheet1.xml" Id="Rc237a0a409024cbd" /><Relationship Type="http://schemas.openxmlformats.org/officeDocument/2006/relationships/worksheet" Target="/xl/worksheets/sheet2.xml" Id="R3440afa823394a77" /><Relationship Type="http://schemas.openxmlformats.org/officeDocument/2006/relationships/worksheet" Target="/xl/worksheets/sheet3.xml" Id="Ra9bc47be062148d7" /><Relationship Type="http://schemas.openxmlformats.org/officeDocument/2006/relationships/worksheet" Target="/xl/worksheets/sheet4.xml" Id="R153eb8069ace46e9" /><Relationship Type="http://schemas.openxmlformats.org/officeDocument/2006/relationships/worksheet" Target="/xl/worksheets/sheet5.xml" Id="R6ffd305ea5ee4b07" /></Relationships>
</file>

<file path=xl/tables/table1.xml><?xml version="1.0" encoding="utf-8"?>
<x:table xmlns:x="http://schemas.openxmlformats.org/spreadsheetml/2006/main" id="2" name="Unternehmerrueckfragen" displayName="Unternehmerrueckfragen" ref="A5:J20" headerRowCount="1" totalsRowCount="0" totalsRowShown="0">
  <x:tableColumns count="10">
    <x:tableColumn id="1" name="ID"/>
    <x:tableColumn id="2" name="Unternehmer"/>
    <x:tableColumn id="3" name="Position / Bezug"/>
    <x:tableColumn id="4" name="Befund"/>
    <x:tableColumn id="5" name="Preiswirkung"/>
    <x:tableColumn id="6" name="Rückfrage"/>
    <x:tableColumn id="7" name="Quelle"/>
    <x:tableColumn id="8" name="Status"/>
    <x:tableColumn id="9" name="Antwort / Beleg"/>
    <x:tableColumn id="10" name="Kategori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Positionsdaten" displayName="Positionsdaten" ref="A5:Q220" headerRowCount="1" totalsRowCount="0" totalsRowShown="0">
  <x:tableColumns count="17">
    <x:tableColumn id="1" name="Unternehmer"/>
    <x:tableColumn id="2" name="LV-Pos."/>
    <x:tableColumn id="3" name="Kurzbeschrieb"/>
    <x:tableColumn id="4" name="LV-Menge"/>
    <x:tableColumn id="5" name="Einheit"/>
    <x:tableColumn id="6" name="Offertmenge"/>
    <x:tableColumn id="7" name="Original-EP"/>
    <x:tableColumn id="8" name="Originalbetrag"/>
    <x:tableColumn id="9" name="Menge × EP"/>
    <x:tableColumn id="10" name="Rechenkorrektur"/>
    <x:tableColumn id="11" name="LV-Mengenkorrektur"/>
    <x:tableColumn id="12" name="Bewertungszuschlag"/>
    <x:tableColumn id="13" name="LV-Betrag bereinigt"/>
    <x:tableColumn id="14" name="Einordnung"/>
    <x:tableColumn id="15" name="Hinweis"/>
    <x:tableColumn id="16" name="Offertquelle"/>
    <x:tableColumn id="17" name="LV-Quel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f19ebfa326a4e1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b2767f22011484c" /></Relationships>
</file>

<file path=xl/worksheets/sheet1.xml><?xml version="1.0" encoding="utf-8"?>
<x:worksheet xmlns:x="http://schemas.openxmlformats.org/spreadsheetml/2006/main">
  <x:sheetPr>
    <x:tabColor rgb="FF243C51"/>
  </x:sheetPr>
  <x:sheetViews>
    <x:sheetView showGridLines="0" workbookViewId="0"/>
  </x:sheetViews>
  <x:sheetFormatPr defaultRowHeight="15"/>
  <x:cols>
    <x:col min="1" max="1" width="49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0" customHeight="1">
      <x:c r="A2" s="3" t="str">
        <x:v>Offertvergleich Baumeisterarbeiten</x:v>
      </x:c>
      <x:c r="B2" s="2"/>
      <x:c r="C2" s="2"/>
      <x:c r="D2" s="2"/>
      <x:c r="E2" s="2"/>
      <x:c r="F2" s="2"/>
    </x:row>
    <x:row r="3" ht="23" customHeight="1">
      <x:c r="A3" s="2" t="str">
        <x:v>MFH Sonnmatt · LV 211-01 vom 24.08.2026 · Prüfung 28.09.2026 · Fiktive Testunterlagen</x:v>
      </x:c>
      <x:c r="B3" s="2"/>
      <x:c r="C3" s="2"/>
      <x:c r="D3" s="2"/>
      <x:c r="E3" s="2"/>
      <x:c r="F3" s="2"/>
    </x:row>
    <x:row r="4" ht="23" customHeight="1">
      <x:c r="A4" s="2"/>
      <x:c r="B4" s="2"/>
      <x:c r="C4" s="2"/>
      <x:c r="D4" s="2"/>
      <x:c r="E4" s="2"/>
      <x:c r="F4" s="2"/>
    </x:row>
    <x:row r="5" ht="34" customHeight="1">
      <x:c r="A5" s="7" t="str">
        <x:v>CHF; gleiche LV-Mengen, ohne Skonto</x:v>
      </x:c>
      <x:c r="B5" s="7" t="str">
        <x:v>Brändli</x:v>
      </x:c>
      <x:c r="C5" s="7" t="str">
        <x:v>Kälin</x:v>
      </x:c>
      <x:c r="D5" s="7" t="str">
        <x:v>Tannegger</x:v>
      </x:c>
      <x:c r="E5" s="7" t="str">
        <x:v>Gisler-Rohrbach</x:v>
      </x:c>
      <x:c r="F5" s="7" t="str">
        <x:v>Seeriet</x:v>
      </x:c>
    </x:row>
    <x:row r="6" ht="23" customHeight="1">
      <x:c r="A6" s="2" t="str">
        <x:v>Offertsumme netto laut Unternehmer</x:v>
      </x:c>
      <x:c r="B6" s="8" t="n">
        <x:f>'Konditionen'!B7</x:f>
        <x:v>1001758.8</x:v>
      </x:c>
      <x:c r="C6" s="8" t="n">
        <x:f>'Konditionen'!C7</x:f>
        <x:v>919424.75</x:v>
      </x:c>
      <x:c r="D6" s="8" t="n">
        <x:f>'Konditionen'!D7</x:f>
        <x:v>976429.64</x:v>
      </x:c>
      <x:c r="E6" s="8" t="n">
        <x:f>'Konditionen'!E7</x:f>
        <x:v>932361.25</x:v>
      </x:c>
      <x:c r="F6" s="8" t="n">
        <x:f>'Konditionen'!F7</x:f>
        <x:v>926718.65</x:v>
      </x:c>
    </x:row>
    <x:row r="7" ht="30" customHeight="1">
      <x:c r="A7" s="32" t="str">
        <x:v>Bezifferte Vergleichssumme exkl. MWST</x:v>
      </x:c>
      <x:c r="B7" s="33" t="n">
        <x:f>B25</x:f>
        <x:v>1001758.8</x:v>
      </x:c>
      <x:c r="C7" s="33" t="n">
        <x:f>C25</x:f>
        <x:v>958077.75</x:v>
      </x:c>
      <x:c r="D7" s="33" t="n">
        <x:f>D25</x:f>
        <x:v>985091.74</x:v>
      </x:c>
      <x:c r="E7" s="33" t="n">
        <x:f>E25</x:f>
        <x:v>932361.25</x:v>
      </x:c>
      <x:c r="F7" s="33" t="n">
        <x:f>F25</x:f>
        <x:v>961118.65</x:v>
      </x:c>
    </x:row>
    <x:row r="8" ht="30" customHeight="1">
      <x:c r="A8" s="32" t="str">
        <x:v>Bezifferte Vergleichssumme inkl. MWST</x:v>
      </x:c>
      <x:c r="B8" s="33" t="n">
        <x:f>B28</x:f>
        <x:v>1082901.26</x:v>
      </x:c>
      <x:c r="C8" s="33" t="n">
        <x:f>C28</x:f>
        <x:v>1035682.05</x:v>
      </x:c>
      <x:c r="D8" s="33" t="n">
        <x:f>D28</x:f>
        <x:v>1064884.17</x:v>
      </x:c>
      <x:c r="E8" s="33" t="n">
        <x:f>E28</x:f>
        <x:v>1007882.51</x:v>
      </x:c>
      <x:c r="F8" s="33" t="n">
        <x:f>F28</x:f>
        <x:v>1038969.26</x:v>
      </x:c>
    </x:row>
    <x:row r="9" ht="44" customHeight="1">
      <x:c r="A9" s="2" t="str">
        <x:v>Noch offenes Preisrisiko</x:v>
      </x:c>
      <x:c r="B9" s="34" t="str">
        <x:v>Kein besonderer Preisvorbehalt</x:v>
      </x:c>
      <x:c r="C9" s="36" t="str">
        <x:v>Stahlteuerung offen</x:v>
      </x:c>
      <x:c r="D9" s="36" t="str">
        <x:v>Winterbau offen</x:v>
      </x:c>
      <x:c r="E9" s="36" t="str">
        <x:v>Deponiegebühren + 8 % offen</x:v>
      </x:c>
      <x:c r="F9" s="36" t="str">
        <x:v>Pauschale und Dauer bestätigen</x:v>
      </x:c>
    </x:row>
    <x:row r="10" ht="44" customHeight="1">
      <x:c r="A10" s="2" t="str">
        <x:v>Mit erfassten Zusatzpreisen, exkl. MWST</x:v>
      </x:c>
      <x:c r="B10" s="35" t="n">
        <x:f>B25</x:f>
        <x:v>1001758.8</x:v>
      </x:c>
      <x:c r="C10" s="37" t="str">
        <x:f>IF(ISNUMBER('Konditionen'!B24),C25+'Konditionen'!B24,"offen")</x:f>
        <x:v>offen</x:v>
      </x:c>
      <x:c r="D10" s="37" t="str">
        <x:f>IF(ISNUMBER('Konditionen'!B25),D25+'Konditionen'!B25,"offen")</x:f>
        <x:v>offen</x:v>
      </x:c>
      <x:c r="E10" s="37" t="str">
        <x:f>IF(ISNUMBER('Konditionen'!B21),E25+'Konditionen'!B23,"offen")</x:f>
        <x:v>offen</x:v>
      </x:c>
      <x:c r="F10" s="37" t="n">
        <x:f>F25</x:f>
        <x:v>961118.65</x:v>
      </x:c>
    </x:row>
    <x:row r="11" ht="44" customHeight="1">
      <x:c r="A11" s="2" t="str">
        <x:v>Stand der Vergleichbarkeit</x:v>
      </x:c>
      <x:c r="B11" s="34" t="str">
        <x:v>LV-Basis ohne Skonto</x:v>
      </x:c>
      <x:c r="C11" s="36" t="str">
        <x:v>Vorläufig; Ergänzungspreise</x:v>
      </x:c>
      <x:c r="D11" s="36" t="str">
        <x:v>Vorläufig; Winterbau fehlt</x:v>
      </x:c>
      <x:c r="E11" s="36" t="str">
        <x:v>Teilbetrag; Gebühren fehlen</x:v>
      </x:c>
      <x:c r="F11" s="36" t="str">
        <x:v>Vorläufig; Ergänzungspreis</x:v>
      </x:c>
    </x:row>
    <x:row r="12" ht="23" customHeight="1">
      <x:c r="A12" s="2"/>
      <x:c r="B12" s="8"/>
      <x:c r="C12" s="8"/>
      <x:c r="D12" s="8"/>
      <x:c r="E12" s="8"/>
      <x:c r="F12" s="8"/>
    </x:row>
    <x:row r="13" ht="23" customHeight="1">
      <x:c r="A13" s="2"/>
      <x:c r="B13" s="8"/>
      <x:c r="C13" s="8"/>
      <x:c r="D13" s="8"/>
      <x:c r="E13" s="8"/>
      <x:c r="F13" s="8"/>
    </x:row>
    <x:row r="14" ht="34" customHeight="1">
      <x:c r="A14" s="7" t="str">
        <x:v>Herleitung (CHF exkl. MWST)</x:v>
      </x:c>
      <x:c r="B14" s="30" t="str">
        <x:v>Brändli</x:v>
      </x:c>
      <x:c r="C14" s="30" t="str">
        <x:v>Kälin</x:v>
      </x:c>
      <x:c r="D14" s="30" t="str">
        <x:v>Tannegger</x:v>
      </x:c>
      <x:c r="E14" s="30" t="str">
        <x:v>Gisler-Rohrbach</x:v>
      </x:c>
      <x:c r="F14" s="30" t="str">
        <x:v>Seeriet</x:v>
      </x:c>
    </x:row>
    <x:row r="15" ht="23" customHeight="1">
      <x:c r="A15" s="2" t="str">
        <x:v>Summe gedruckte Positionsbeträge</x:v>
      </x:c>
      <x:c r="B15" s="8" t="n">
        <x:f>SUM('Positionen'!H6:H48)</x:f>
        <x:v>1001758.8</x:v>
      </x:c>
      <x:c r="C15" s="8" t="n">
        <x:f>SUM('Positionen'!H49:H91)</x:f>
        <x:v>919424.75</x:v>
      </x:c>
      <x:c r="D15" s="8" t="n">
        <x:f>SUM('Positionen'!H92:H134)</x:f>
        <x:v>1006628.5</x:v>
      </x:c>
      <x:c r="E15" s="8" t="n">
        <x:f>SUM('Positionen'!H135:H177)</x:f>
        <x:v>932361.25</x:v>
      </x:c>
      <x:c r="F15" s="8" t="n">
        <x:f>SUM('Positionen'!H178:H220)</x:f>
        <x:v>926718.65</x:v>
      </x:c>
    </x:row>
    <x:row r="16" ht="23" customHeight="1">
      <x:c r="A16" s="2" t="str">
        <x:v>Rechenkorrektur Menge × EP</x:v>
      </x:c>
      <x:c r="B16" s="8" t="n">
        <x:f>SUM('Positionen'!J6:J48)</x:f>
        <x:v>0</x:v>
      </x:c>
      <x:c r="C16" s="8" t="n">
        <x:f>SUM('Positionen'!J49:J91)</x:f>
        <x:v>10000</x:v>
      </x:c>
      <x:c r="D16" s="8" t="n">
        <x:f>SUM('Positionen'!J92:J134)</x:f>
        <x:v>0</x:v>
      </x:c>
      <x:c r="E16" s="8" t="n">
        <x:f>SUM('Positionen'!J135:J177)</x:f>
        <x:v>0</x:v>
      </x:c>
      <x:c r="F16" s="8" t="n">
        <x:f>SUM('Positionen'!J178:J220)</x:f>
        <x:v>0</x:v>
      </x:c>
    </x:row>
    <x:row r="17" ht="23" customHeight="1">
      <x:c r="A17" s="2" t="str">
        <x:v>Rechnerisch korrekt, Offertmengen</x:v>
      </x:c>
      <x:c r="B17" s="8" t="n">
        <x:f>B15+B16</x:f>
        <x:v>1001758.8</x:v>
      </x:c>
      <x:c r="C17" s="8" t="n">
        <x:f>C15+C16</x:f>
        <x:v>929424.75</x:v>
      </x:c>
      <x:c r="D17" s="8" t="n">
        <x:f>D15+D16</x:f>
        <x:v>1006628.5</x:v>
      </x:c>
      <x:c r="E17" s="8" t="n">
        <x:f>E15+E16</x:f>
        <x:v>932361.25</x:v>
      </x:c>
      <x:c r="F17" s="8" t="n">
        <x:f>F15+F16</x:f>
        <x:v>926718.65</x:v>
      </x:c>
    </x:row>
    <x:row r="18" ht="23" customHeight="1">
      <x:c r="A18" s="2" t="str">
        <x:v>Korrektur auf LV-Mengen</x:v>
      </x:c>
      <x:c r="B18" s="8" t="n">
        <x:f>SUM('Positionen'!K6:K48)</x:f>
        <x:v>0</x:v>
      </x:c>
      <x:c r="C18" s="8" t="n">
        <x:f>SUM('Positionen'!K49:K91)</x:f>
        <x:v>0</x:v>
      </x:c>
      <x:c r="D18" s="8" t="n">
        <x:f>SUM('Positionen'!K92:K134)</x:f>
        <x:v>8930</x:v>
      </x:c>
      <x:c r="E18" s="8" t="n">
        <x:f>SUM('Positionen'!K135:K177)</x:f>
        <x:v>0</x:v>
      </x:c>
      <x:c r="F18" s="8" t="n">
        <x:f>SUM('Positionen'!K178:K220)</x:f>
        <x:v>0</x:v>
      </x:c>
    </x:row>
    <x:row r="19" ht="23" customHeight="1">
      <x:c r="A19" s="2" t="str">
        <x:v>Bewertungszuschläge fehlende Preise</x:v>
      </x:c>
      <x:c r="B19" s="8" t="n">
        <x:f>SUM('Positionen'!L6:L48)</x:f>
        <x:v>0</x:v>
      </x:c>
      <x:c r="C19" s="8" t="n">
        <x:f>SUM('Positionen'!L49:L91)</x:f>
        <x:v>28653</x:v>
      </x:c>
      <x:c r="D19" s="8" t="n">
        <x:f>SUM('Positionen'!L92:L134)</x:f>
        <x:v>0</x:v>
      </x:c>
      <x:c r="E19" s="8" t="n">
        <x:f>SUM('Positionen'!L135:L177)</x:f>
        <x:v>0</x:v>
      </x:c>
      <x:c r="F19" s="8" t="n">
        <x:f>SUM('Positionen'!L178:L220)</x:f>
        <x:v>15400</x:v>
      </x:c>
    </x:row>
    <x:row r="20" ht="23" customHeight="1">
      <x:c r="A20" s="2" t="str">
        <x:v>LV-Positionen vor Rabatt</x:v>
      </x:c>
      <x:c r="B20" s="8" t="n">
        <x:f>IF(COUNT('Positionen'!M6:M48)&lt;43,"offen",B17+B18+B19)</x:f>
        <x:v>1001758.8</x:v>
      </x:c>
      <x:c r="C20" s="8" t="n">
        <x:f>IF(COUNT('Positionen'!M49:M91)&lt;43,"offen",C17+C18+C19)</x:f>
        <x:v>958077.75</x:v>
      </x:c>
      <x:c r="D20" s="8" t="n">
        <x:f>IF(COUNT('Positionen'!M92:M134)&lt;43,"offen",D17+D18+D19)</x:f>
        <x:v>1015558.5</x:v>
      </x:c>
      <x:c r="E20" s="8" t="n">
        <x:f>IF(COUNT('Positionen'!M135:M177)&lt;43,"offen",E17+E18+E19)</x:f>
        <x:v>932361.25</x:v>
      </x:c>
      <x:c r="F20" s="8" t="n">
        <x:f>IF(COUNT('Positionen'!M178:M220)&lt;43,"offen",F17+F18+F19)</x:f>
        <x:v>942118.65</x:v>
      </x:c>
    </x:row>
    <x:row r="21" ht="23" customHeight="1">
      <x:c r="A21" s="2" t="str">
        <x:v>Dauerergänzung Installation / Kran / Zaun</x:v>
      </x:c>
      <x:c r="B21" s="8" t="n">
        <x:f>0</x:f>
        <x:v>0</x:v>
      </x:c>
      <x:c r="C21" s="8" t="n">
        <x:f>0</x:f>
        <x:v>0</x:v>
      </x:c>
      <x:c r="D21" s="8" t="n">
        <x:f>0</x:f>
        <x:v>0</x:v>
      </x:c>
      <x:c r="E21" s="8" t="n">
        <x:f>0</x:f>
        <x:v>0</x:v>
      </x:c>
      <x:c r="F21" s="8" t="n">
        <x:f>'Konditionen'!B20</x:f>
        <x:v>19000</x:v>
      </x:c>
    </x:row>
    <x:row r="22" ht="23" customHeight="1">
      <x:c r="A22" s="2" t="str">
        <x:v>Summe vor Rabatt</x:v>
      </x:c>
      <x:c r="B22" s="8" t="n">
        <x:f>B20+B21</x:f>
        <x:v>1001758.8</x:v>
      </x:c>
      <x:c r="C22" s="8" t="n">
        <x:f>C20+C21</x:f>
        <x:v>958077.75</x:v>
      </x:c>
      <x:c r="D22" s="8" t="n">
        <x:f>D20+D21</x:f>
        <x:v>1015558.5</x:v>
      </x:c>
      <x:c r="E22" s="8" t="n">
        <x:f>E20+E21</x:f>
        <x:v>932361.25</x:v>
      </x:c>
      <x:c r="F22" s="8" t="n">
        <x:f>F20+F21</x:f>
        <x:v>961118.65</x:v>
      </x:c>
    </x:row>
    <x:row r="23" ht="23" customHeight="1">
      <x:c r="A23" s="2" t="str">
        <x:v>Gesamtrabatt</x:v>
      </x:c>
      <x:c r="B23" s="9" t="n">
        <x:f>'Konditionen'!B10</x:f>
        <x:v>0</x:v>
      </x:c>
      <x:c r="C23" s="9" t="n">
        <x:f>'Konditionen'!C10</x:f>
        <x:v>0</x:v>
      </x:c>
      <x:c r="D23" s="9" t="n">
        <x:f>'Konditionen'!D10</x:f>
        <x:v>0.03</x:v>
      </x:c>
      <x:c r="E23" s="9" t="n">
        <x:f>'Konditionen'!E10</x:f>
        <x:v>0</x:v>
      </x:c>
      <x:c r="F23" s="9" t="n">
        <x:f>'Konditionen'!F10</x:f>
        <x:v>0</x:v>
      </x:c>
    </x:row>
    <x:row r="24" ht="23" customHeight="1">
      <x:c r="A24" s="2" t="str">
        <x:v>Rabattbetrag (einmal abgezogen)</x:v>
      </x:c>
      <x:c r="B24" s="8" t="n">
        <x:f>ROUND(ROUND(B22*B23,4),2)</x:f>
        <x:v>0</x:v>
      </x:c>
      <x:c r="C24" s="8" t="n">
        <x:f>ROUND(ROUND(C22*C23,4),2)</x:f>
        <x:v>0</x:v>
      </x:c>
      <x:c r="D24" s="8" t="n">
        <x:f>ROUND(ROUND(D22*D23,4),2)</x:f>
        <x:v>30466.76</x:v>
      </x:c>
      <x:c r="E24" s="8" t="n">
        <x:f>ROUND(ROUND(E22*E23,4),2)</x:f>
        <x:v>0</x:v>
      </x:c>
      <x:c r="F24" s="8" t="n">
        <x:f>ROUND(ROUND(F22*F23,4),2)</x:f>
        <x:v>0</x:v>
      </x:c>
    </x:row>
    <x:row r="25" ht="30" customHeight="1">
      <x:c r="A25" s="32" t="str">
        <x:v>Bezifferte Vergleichssumme netto</x:v>
      </x:c>
      <x:c r="B25" s="33" t="n">
        <x:f>B22-B24</x:f>
        <x:v>1001758.8</x:v>
      </x:c>
      <x:c r="C25" s="33" t="n">
        <x:f>C22-C24</x:f>
        <x:v>958077.75</x:v>
      </x:c>
      <x:c r="D25" s="33" t="n">
        <x:f>D22-D24</x:f>
        <x:v>985091.74</x:v>
      </x:c>
      <x:c r="E25" s="33" t="n">
        <x:f>E22-E24</x:f>
        <x:v>932361.25</x:v>
      </x:c>
      <x:c r="F25" s="33" t="n">
        <x:f>F22-F24</x:f>
        <x:v>961118.65</x:v>
      </x:c>
    </x:row>
    <x:row r="26" ht="23" customHeight="1">
      <x:c r="A26" s="2" t="str">
        <x:v>MWST-Satz</x:v>
      </x:c>
      <x:c r="B26" s="9" t="n">
        <x:f>'Konditionen'!B12</x:f>
        <x:v>0.081</x:v>
      </x:c>
      <x:c r="C26" s="9" t="n">
        <x:f>'Konditionen'!C12</x:f>
        <x:v>0.081</x:v>
      </x:c>
      <x:c r="D26" s="9" t="n">
        <x:f>'Konditionen'!D12</x:f>
        <x:v>0.081</x:v>
      </x:c>
      <x:c r="E26" s="9" t="n">
        <x:f>'Konditionen'!E12</x:f>
        <x:v>0.081</x:v>
      </x:c>
      <x:c r="F26" s="9" t="n">
        <x:f>'Konditionen'!F12</x:f>
        <x:v>0.081</x:v>
      </x:c>
    </x:row>
    <x:row r="27" ht="23" customHeight="1">
      <x:c r="A27" s="2" t="str">
        <x:v>MWST auf bezifferte Summe</x:v>
      </x:c>
      <x:c r="B27" s="8" t="n">
        <x:f>ROUND(B25*B26,2)</x:f>
        <x:v>81142.46</x:v>
      </x:c>
      <x:c r="C27" s="8" t="n">
        <x:f>ROUND(C25*C26,2)</x:f>
        <x:v>77604.3</x:v>
      </x:c>
      <x:c r="D27" s="8" t="n">
        <x:f>ROUND(D25*D26,2)</x:f>
        <x:v>79792.43</x:v>
      </x:c>
      <x:c r="E27" s="8" t="n">
        <x:f>ROUND(E25*E26,2)</x:f>
        <x:v>75521.26</x:v>
      </x:c>
      <x:c r="F27" s="8" t="n">
        <x:f>ROUND(F25*F26,2)</x:f>
        <x:v>77850.61</x:v>
      </x:c>
    </x:row>
    <x:row r="28" ht="30" customHeight="1">
      <x:c r="A28" s="32" t="str">
        <x:v>Bezifferte Vergleichssumme inkl. MWST</x:v>
      </x:c>
      <x:c r="B28" s="33" t="n">
        <x:f>B25+B27</x:f>
        <x:v>1082901.26</x:v>
      </x:c>
      <x:c r="C28" s="33" t="n">
        <x:f>C25+C27</x:f>
        <x:v>1035682.05</x:v>
      </x:c>
      <x:c r="D28" s="33" t="n">
        <x:f>D25+D27</x:f>
        <x:v>1064884.17</x:v>
      </x:c>
      <x:c r="E28" s="33" t="n">
        <x:f>E25+E27</x:f>
        <x:v>1007882.51</x:v>
      </x:c>
      <x:c r="F28" s="33" t="n">
        <x:f>F25+F27</x:f>
        <x:v>1038969.26</x:v>
      </x:c>
    </x:row>
    <x:row r="29" ht="23" customHeight="1">
      <x:c r="A29" s="2" t="str">
        <x:v>Mehrbetrag zur ursprünglichen Nettosumme</x:v>
      </x:c>
      <x:c r="B29" s="8" t="n">
        <x:f>B25-B6</x:f>
        <x:v>0</x:v>
      </x:c>
      <x:c r="C29" s="8" t="n">
        <x:f>C25-C6</x:f>
        <x:v>38653</x:v>
      </x:c>
      <x:c r="D29" s="8" t="n">
        <x:f>D25-D6</x:f>
        <x:v>8662.099999999977</x:v>
      </x:c>
      <x:c r="E29" s="8" t="n">
        <x:f>E25-E6</x:f>
        <x:v>0</x:v>
      </x:c>
      <x:c r="F29" s="8" t="n">
        <x:f>F25-F6</x:f>
        <x:v>34400</x:v>
      </x:c>
    </x:row>
    <x:row r="30" ht="23" customHeight="1">
      <x:c r="A30" s="2"/>
      <x:c r="B30" s="8"/>
      <x:c r="C30" s="8"/>
      <x:c r="D30" s="8"/>
      <x:c r="E30" s="8"/>
      <x:c r="F30" s="8"/>
    </x:row>
    <x:row r="31" ht="23" customHeight="1">
      <x:c r="A31" s="2"/>
      <x:c r="B31" s="8"/>
      <x:c r="C31" s="8"/>
      <x:c r="D31" s="8"/>
      <x:c r="E31" s="8"/>
      <x:c r="F31" s="8"/>
    </x:row>
    <x:row r="32" ht="34" customHeight="1">
      <x:c r="A32" s="7" t="str">
        <x:v>Kapitelvergleich vor Rabatt / Dauerergänzung</x:v>
      </x:c>
      <x:c r="B32" s="30" t="str">
        <x:v>Brändli</x:v>
      </x:c>
      <x:c r="C32" s="30" t="str">
        <x:v>Kälin</x:v>
      </x:c>
      <x:c r="D32" s="30" t="str">
        <x:v>Tannegger</x:v>
      </x:c>
      <x:c r="E32" s="30" t="str">
        <x:v>Gisler-Rohrbach</x:v>
      </x:c>
      <x:c r="F32" s="30" t="str">
        <x:v>Seeriet</x:v>
      </x:c>
    </x:row>
    <x:row r="33" ht="23" customHeight="1">
      <x:c r="A33" s="2" t="str">
        <x:v>1 Baustelleneinrichtung</x:v>
      </x:c>
      <x:c r="B33" s="8" t="n">
        <x:f>SUM('Positionen'!M6:M10)</x:f>
        <x:v>103511</x:v>
      </x:c>
      <x:c r="C33" s="8" t="n">
        <x:f>SUM('Positionen'!M49:M53)</x:f>
        <x:v>95318</x:v>
      </x:c>
      <x:c r="D33" s="8" t="n">
        <x:f>SUM('Positionen'!M92:M96)</x:f>
        <x:v>103363</x:v>
      </x:c>
      <x:c r="E33" s="8" t="n">
        <x:f>SUM('Positionen'!M135:M139)</x:f>
        <x:v>97964</x:v>
      </x:c>
      <x:c r="F33" s="8" t="n">
        <x:f>SUM('Positionen'!M178:M182)</x:f>
        <x:v>97440</x:v>
      </x:c>
    </x:row>
    <x:row r="34" ht="23" customHeight="1">
      <x:c r="A34" s="2" t="str">
        <x:v>2 Baugrube und Erdarbeiten</x:v>
      </x:c>
      <x:c r="B34" s="8" t="n">
        <x:f>SUM('Positionen'!M11:M17)</x:f>
        <x:v>121375.7</x:v>
      </x:c>
      <x:c r="C34" s="8" t="n">
        <x:f>SUM('Positionen'!M54:M60)</x:f>
        <x:v>119154.7</x:v>
      </x:c>
      <x:c r="D34" s="8" t="n">
        <x:f>SUM('Positionen'!M97:M103)</x:f>
        <x:v>126116.4</x:v>
      </x:c>
      <x:c r="E34" s="8" t="n">
        <x:f>SUM('Positionen'!M140:M146)</x:f>
        <x:v>84208.6</x:v>
      </x:c>
      <x:c r="F34" s="8" t="n">
        <x:f>SUM('Positionen'!M183:M189)</x:f>
        <x:v>115955.3</x:v>
      </x:c>
    </x:row>
    <x:row r="35" ht="23" customHeight="1">
      <x:c r="A35" s="2" t="str">
        <x:v>3 Kanalisation und Entwässerung</x:v>
      </x:c>
      <x:c r="B35" s="8" t="n">
        <x:f>SUM('Positionen'!M18:M24)</x:f>
        <x:v>34465.6</x:v>
      </x:c>
      <x:c r="C35" s="8" t="n">
        <x:f>SUM('Positionen'!M61:M67)</x:f>
        <x:v>33065.3</x:v>
      </x:c>
      <x:c r="D35" s="8" t="n">
        <x:f>SUM('Positionen'!M104:M110)</x:f>
        <x:v>34085.6</x:v>
      </x:c>
      <x:c r="E35" s="8" t="n">
        <x:f>SUM('Positionen'!M147:M153)</x:f>
        <x:v>32240.65</x:v>
      </x:c>
      <x:c r="F35" s="8" t="n">
        <x:f>SUM('Positionen'!M190:M196)</x:f>
        <x:v>32150.6</x:v>
      </x:c>
    </x:row>
    <x:row r="36" ht="23" customHeight="1">
      <x:c r="A36" s="2" t="str">
        <x:v>4 Beton- und Stahlbetonarbeiten</x:v>
      </x:c>
      <x:c r="B36" s="8" t="n">
        <x:f>SUM('Positionen'!M25:M38)</x:f>
        <x:v>563327</x:v>
      </x:c>
      <x:c r="C36" s="8" t="n">
        <x:f>SUM('Positionen'!M68:M81)</x:f>
        <x:v>539991.75</x:v>
      </x:c>
      <x:c r="D36" s="8" t="n">
        <x:f>SUM('Positionen'!M111:M124)</x:f>
        <x:v>580176.5</x:v>
      </x:c>
      <x:c r="E36" s="8" t="n">
        <x:f>SUM('Positionen'!M154:M167)</x:f>
        <x:v>554178.5</x:v>
      </x:c>
      <x:c r="F36" s="8" t="n">
        <x:f>SUM('Positionen'!M197:M210)</x:f>
        <x:v>536224.75</x:v>
      </x:c>
    </x:row>
    <x:row r="37" ht="23" customHeight="1">
      <x:c r="A37" s="2" t="str">
        <x:v>5 Maurerarbeiten</x:v>
      </x:c>
      <x:c r="B37" s="8" t="n">
        <x:f>SUM('Positionen'!M39:M43)</x:f>
        <x:v>155891.5</x:v>
      </x:c>
      <x:c r="C37" s="8" t="n">
        <x:f>SUM('Positionen'!M82:M86)</x:f>
        <x:v>150000</x:v>
      </x:c>
      <x:c r="D37" s="8" t="n">
        <x:f>SUM('Positionen'!M125:M129)</x:f>
        <x:v>149838</x:v>
      </x:c>
      <x:c r="E37" s="8" t="n">
        <x:f>SUM('Positionen'!M168:M172)</x:f>
        <x:v>140967.5</x:v>
      </x:c>
      <x:c r="F37" s="8" t="n">
        <x:f>SUM('Positionen'!M211:M215)</x:f>
        <x:v>138778</x:v>
      </x:c>
    </x:row>
    <x:row r="38" ht="23" customHeight="1">
      <x:c r="A38" s="2" t="str">
        <x:v>6 Diverses und Regiearbeiten</x:v>
      </x:c>
      <x:c r="B38" s="8" t="n">
        <x:f>SUM('Positionen'!M44:M48)</x:f>
        <x:v>23188</x:v>
      </x:c>
      <x:c r="C38" s="8" t="n">
        <x:f>SUM('Positionen'!M87:M91)</x:f>
        <x:v>20548</x:v>
      </x:c>
      <x:c r="D38" s="8" t="n">
        <x:f>SUM('Positionen'!M130:M134)</x:f>
        <x:v>21979</x:v>
      </x:c>
      <x:c r="E38" s="8" t="n">
        <x:f>SUM('Positionen'!M173:M177)</x:f>
        <x:v>22802</x:v>
      </x:c>
      <x:c r="F38" s="8" t="n">
        <x:f>SUM('Positionen'!M216:M220)</x:f>
        <x:v>21570</x:v>
      </x:c>
    </x:row>
    <x:row r="39" ht="23" customHeight="1">
      <x:c r="A39" s="2" t="str">
        <x:v>Summe LV-Positionen</x:v>
      </x:c>
      <x:c r="B39" s="8" t="n">
        <x:f>SUM(B33:B38)</x:f>
        <x:v>1001758.8</x:v>
      </x:c>
      <x:c r="C39" s="8" t="n">
        <x:f>SUM(C33:C38)</x:f>
        <x:v>958077.75</x:v>
      </x:c>
      <x:c r="D39" s="8" t="n">
        <x:f>SUM(D33:D38)</x:f>
        <x:v>1015558.5</x:v>
      </x:c>
      <x:c r="E39" s="8" t="n">
        <x:f>SUM(E33:E38)</x:f>
        <x:v>932361.25</x:v>
      </x:c>
      <x:c r="F39" s="8" t="n">
        <x:f>SUM(F33:F38)</x:f>
        <x:v>942118.65</x:v>
      </x:c>
    </x:row>
    <x:row r="40" ht="23" customHeight="1">
      <x:c r="A40" s="2"/>
      <x:c r="B40" s="8"/>
      <x:c r="C40" s="8"/>
      <x:c r="D40" s="8"/>
      <x:c r="E40" s="8"/>
      <x:c r="F40" s="8"/>
    </x:row>
    <x:row r="41" ht="23" customHeight="1">
      <x:c r="A41" s="2"/>
      <x:c r="B41" s="8"/>
      <x:c r="C41" s="8"/>
      <x:c r="D41" s="8"/>
      <x:c r="E41" s="8"/>
      <x:c r="F41" s="8"/>
    </x:row>
    <x:row r="42" ht="34" customHeight="1">
      <x:c r="A42" s="7" t="str">
        <x:v>Kontrolle der Originalofferten</x:v>
      </x:c>
      <x:c r="B42" s="30" t="str">
        <x:v>Brändli</x:v>
      </x:c>
      <x:c r="C42" s="30" t="str">
        <x:v>Kälin</x:v>
      </x:c>
      <x:c r="D42" s="30" t="str">
        <x:v>Tannegger</x:v>
      </x:c>
      <x:c r="E42" s="30" t="str">
        <x:v>Gisler-Rohrbach</x:v>
      </x:c>
      <x:c r="F42" s="30" t="str">
        <x:v>Seeriet</x:v>
      </x:c>
    </x:row>
    <x:row r="43" ht="23" customHeight="1">
      <x:c r="A43" s="2" t="str">
        <x:v>Gedruckte Kapitel total</x:v>
      </x:c>
      <x:c r="B43" s="8" t="n">
        <x:f>SUM('Konditionen'!B67:B72)</x:f>
        <x:v>1001758.8</x:v>
      </x:c>
      <x:c r="C43" s="8" t="n">
        <x:f>SUM('Konditionen'!C67:C72)</x:f>
        <x:v>919424.75</x:v>
      </x:c>
      <x:c r="D43" s="8" t="n">
        <x:f>SUM('Konditionen'!D67:D72)</x:f>
        <x:v>1006628.5</x:v>
      </x:c>
      <x:c r="E43" s="8" t="n">
        <x:f>SUM('Konditionen'!E67:E72)</x:f>
        <x:v>932361.25</x:v>
      </x:c>
      <x:c r="F43" s="8" t="n">
        <x:f>SUM('Konditionen'!F67:F72)</x:f>
        <x:v>926718.65</x:v>
      </x:c>
    </x:row>
    <x:row r="44" ht="23" customHeight="1">
      <x:c r="A44" s="2" t="str">
        <x:v>Differenz Positionen / Kapitel</x:v>
      </x:c>
      <x:c r="B44" s="8" t="n">
        <x:f>ROUND(B15-B43,2)</x:f>
        <x:v>0</x:v>
      </x:c>
      <x:c r="C44" s="8" t="n">
        <x:f>ROUND(C15-C43,2)</x:f>
        <x:v>0</x:v>
      </x:c>
      <x:c r="D44" s="8" t="n">
        <x:f>ROUND(D15-D43,2)</x:f>
        <x:v>0</x:v>
      </x:c>
      <x:c r="E44" s="8" t="n">
        <x:f>ROUND(E15-E43,2)</x:f>
        <x:v>0</x:v>
      </x:c>
      <x:c r="F44" s="8" t="n">
        <x:f>ROUND(F15-F43,2)</x:f>
        <x:v>0</x:v>
      </x:c>
    </x:row>
    <x:row r="45" ht="23" customHeight="1">
      <x:c r="A45" s="2" t="str">
        <x:v>Rechenabweichung Original-MWST</x:v>
      </x:c>
      <x:c r="B45" s="8" t="n">
        <x:f>ROUND('Konditionen'!B7*'Konditionen'!B12,2)-'Konditionen'!B8</x:f>
        <x:v>0</x:v>
      </x:c>
      <x:c r="C45" s="8" t="n">
        <x:f>ROUND('Konditionen'!C7*'Konditionen'!C12,2)-'Konditionen'!C8</x:f>
        <x:v>0</x:v>
      </x:c>
      <x:c r="D45" s="8" t="n">
        <x:f>ROUND('Konditionen'!D7*'Konditionen'!D12,2)-'Konditionen'!D8</x:f>
        <x:v>0</x:v>
      </x:c>
      <x:c r="E45" s="8" t="n">
        <x:f>ROUND('Konditionen'!E7*'Konditionen'!E12,2)-'Konditionen'!E8</x:f>
        <x:v>0</x:v>
      </x:c>
      <x:c r="F45" s="8" t="n">
        <x:f>ROUND('Konditionen'!F7*'Konditionen'!F12,2)-'Konditionen'!F8</x:f>
        <x:v>0</x:v>
      </x:c>
    </x:row>
    <x:row r="46" ht="23" customHeight="1">
      <x:c r="A46" s="2" t="str">
        <x:v>Rechenabweichung Original-Gesamtsumme</x:v>
      </x:c>
      <x:c r="B46" s="8" t="n">
        <x:f>'Konditionen'!B7+'Konditionen'!B8-'Konditionen'!B9</x:f>
        <x:v>0</x:v>
      </x:c>
      <x:c r="C46" s="8" t="n">
        <x:f>'Konditionen'!C7+'Konditionen'!C8-'Konditionen'!C9</x:f>
        <x:v>0</x:v>
      </x:c>
      <x:c r="D46" s="8" t="n">
        <x:f>'Konditionen'!D7+'Konditionen'!D8-'Konditionen'!D9</x:f>
        <x:v>0</x:v>
      </x:c>
      <x:c r="E46" s="8" t="n">
        <x:f>'Konditionen'!E7+'Konditionen'!E8-'Konditionen'!E9</x:f>
        <x:v>0</x:v>
      </x:c>
      <x:c r="F46" s="8" t="n">
        <x:f>'Konditionen'!F7+'Konditionen'!F8-'Konditionen'!F9</x:f>
        <x:v>0</x:v>
      </x:c>
    </x:row>
    <x:row r="47" ht="23" customHeight="1">
      <x:c r="A47" s="2"/>
      <x:c r="B47" s="2"/>
      <x:c r="C47" s="2"/>
      <x:c r="D47" s="2"/>
      <x:c r="E47" s="2"/>
      <x:c r="F47" s="2"/>
    </x:row>
    <x:row r="48" ht="23" customHeight="1">
      <x:c r="A48" s="2"/>
      <x:c r="B48" s="2"/>
      <x:c r="C48" s="2"/>
      <x:c r="D48" s="2"/>
      <x:c r="E48" s="2"/>
      <x:c r="F48" s="2"/>
    </x:row>
    <x:row r="49" ht="30" customHeight="1">
      <x:c r="A49" s="13" t="str">
        <x:v>Keine abschliessende Rangfolge: Gisler ist ein Teilbetrag ohne Deponiegebühren; Kälin und Tannegger haben offene Preisrisiken.</x:v>
      </x:c>
      <x:c r="B49" s="13"/>
      <x:c r="C49" s="13"/>
      <x:c r="D49" s="13"/>
      <x:c r="E49" s="13"/>
      <x:c r="F49" s="13"/>
    </x:row>
    <x:row r="50" ht="30" customHeight="1">
      <x:c r="A50" s="13" t="str">
        <x:v>Kälin liegt beziffert CHF 3’040.90 unter Seeriet; die offene Stahlklausel kann diesen Abstand verändern.</x:v>
      </x:c>
      <x:c r="B50" s="13"/>
      <x:c r="C50" s="13"/>
      <x:c r="D50" s="13"/>
      <x:c r="E50" s="13"/>
      <x:c r="F50" s="13"/>
    </x:row>
    <x:row r="51" ht="30" customHeight="1">
      <x:c r="A51" s="13" t="str">
        <x:v>Brändli ist die vollständig bepreiste LV-Referenz ohne besonderen Preisvorbehalt. Allgemeine Vertragsklärungen bleiben bestehen.</x:v>
      </x:c>
      <x:c r="B51" s="13"/>
      <x:c r="C51" s="13"/>
      <x:c r="D51" s="13"/>
      <x:c r="E51" s="13"/>
      <x:c r="F51" s="13"/>
    </x:row>
    <x:row r="52" ht="30" customHeight="1">
      <x:c r="A52" s="13" t="str">
        <x:v>Seeriet: 2 Zusatzmonate à CHF 9’500 angenommen. Angefangene Monate und Abbaudatum vor Vergabe verbindlich abgrenzen.</x:v>
      </x:c>
      <x:c r="B52" s="13"/>
      <x:c r="C52" s="13"/>
      <x:c r="D52" s="13"/>
      <x:c r="E52" s="13"/>
      <x:c r="F52" s="13"/>
    </x:row>
    <x:row r="53" ht="30" customHeight="1">
      <x:c r="A53" s="13" t="str">
        <x:v>Höchstpreisergänzungen: Kälin 2.07 CHF 10’800 und 5.05 CHF 17’853; Seeriet 4.13 CHF 15’400. Unternehmerpreise noch offen.</x:v>
      </x:c>
      <x:c r="B53" s="13"/>
      <x:c r="C53" s="13"/>
      <x:c r="D53" s="13"/>
      <x:c r="E53" s="13"/>
      <x:c r="F53" s="13"/>
    </x:row>
    <x:row r="54" ht="30" customHeight="1">
      <x:c r="A54" s="13" t="str">
        <x:v>Tannegger: CHF 8’930 Mengenbereinigung vor 3 % Rabatt. Rabattbetrag wird zuerst auf Rappen gerundet und einmal abgezogen.</x:v>
      </x:c>
      <x:c r="B54" s="13"/>
      <x:c r="C54" s="13"/>
      <x:c r="D54" s="13"/>
      <x:c r="E54" s="13"/>
      <x:c r="F54" s="13"/>
    </x:row>
    <x:row r="55" ht="30" customHeight="1">
      <x:c r="A55" s="13" t="str">
        <x:v>Skonto Brändli und Variante Gisler sind im Blatt Konditionen separat gerechnet und im Grundvergleich nicht abgezogen.</x:v>
      </x:c>
      <x:c r="B55" s="13"/>
      <x:c r="C55" s="13"/>
      <x:c r="D55" s="13"/>
      <x:c r="E55" s="13"/>
      <x:c r="F55" s="13"/>
    </x:row>
    <x:row r="56" ht="30" customHeight="1">
      <x:c r="A56" s="13" t="str">
        <x:v>Bauwasser-/stromverbrauch und gemeinsame bauseitige Leistungen sind ausserhalb dieser LV-Vergleichssumme zu budgetieren.</x:v>
      </x:c>
      <x:c r="B56" s="13"/>
      <x:c r="C56" s="13"/>
      <x:c r="D56" s="13"/>
      <x:c r="E56" s="13"/>
      <x:c r="F56" s="13"/>
    </x:row>
    <x:row r="57" ht="30" customHeight="1">
      <x:c r="A57" s="13" t="str">
        <x:v>Vor Vergabe: Rückfragen beantworten, fehlende Pauschalen und Festpreise einholen, Vorbehalte bereinigen und Summen neu bestätigen.</x:v>
      </x:c>
      <x:c r="B57" s="13"/>
      <x:c r="C57" s="13"/>
      <x:c r="D57" s="13"/>
      <x:c r="E57" s="13"/>
      <x:c r="F57" s="13"/>
    </x:row>
    <x:row r="58" ht="23" customHeight="1">
      <x:c r="A58" s="2"/>
      <x:c r="B58" s="2"/>
      <x:c r="C58" s="2"/>
      <x:c r="D58" s="2"/>
      <x:c r="E58" s="2"/>
      <x:c r="F58" s="2"/>
    </x:row>
    <x:row r="59" ht="23" customHeight="1">
      <x:c r="A59" s="2"/>
      <x:c r="B59" s="2"/>
      <x:c r="C59" s="2"/>
      <x:c r="D59" s="2"/>
      <x:c r="E59" s="2"/>
      <x:c r="F59" s="2"/>
    </x:row>
    <x:row r="60" ht="23" customHeight="1">
      <x:c r="A60" s="2"/>
      <x:c r="B60" s="2"/>
      <x:c r="C60" s="2"/>
      <x:c r="D60" s="2"/>
      <x:c r="E60" s="2"/>
      <x:c r="F60" s="2"/>
    </x:row>
    <x:row r="61" ht="23" customHeight="1">
      <x:c r="A61" s="2"/>
      <x:c r="B61" s="2"/>
      <x:c r="C61" s="2"/>
      <x:c r="D61" s="2"/>
      <x:c r="E61" s="2"/>
      <x:c r="F61" s="2"/>
    </x:row>
    <x:row r="62" ht="23" customHeight="1">
      <x:c r="A62" s="2"/>
      <x:c r="B62" s="2"/>
      <x:c r="C62" s="2"/>
      <x:c r="D62" s="2"/>
      <x:c r="E62" s="2"/>
      <x:c r="F62" s="2"/>
    </x:row>
  </x:sheetData>
  <x:mergeCells>
    <x:mergeCell ref="A49:F49"/>
    <x:mergeCell ref="A50:F50"/>
    <x:mergeCell ref="A51:F51"/>
    <x:mergeCell ref="A52:F52"/>
    <x:mergeCell ref="A53:F53"/>
    <x:mergeCell ref="A54:F54"/>
    <x:mergeCell ref="A55:F55"/>
    <x:mergeCell ref="A56:F56"/>
    <x:mergeCell ref="A57:F57"/>
  </x:mergeCells>
  <x:conditionalFormatting sqref="B44:F46">
    <x:cfRule type="cellIs" dxfId="1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39" hidden="0" customWidth="1"/>
    <x:col min="3" max="3" width="12" hidden="0" customWidth="1"/>
    <x:col min="4" max="4" width="9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3" t="str">
        <x:v>Positionsvergleich auf LV-Mengen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 t="str">
        <x:v>Je Unternehmer: Original-EP / LV-Betrag. CHF exkl. MWST vor Rabatt und Dauerergänzung. Zuschläge mit * sind Bewertungsansätze.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4" customHeight="1">
      <x:c r="A5" s="7" t="str">
        <x:v>LV-Pos.</x:v>
      </x:c>
      <x:c r="B5" s="7" t="str">
        <x:v>Leistung</x:v>
      </x:c>
      <x:c r="C5" s="7" t="str">
        <x:v>Menge</x:v>
      </x:c>
      <x:c r="D5" s="7" t="str">
        <x:v>Einheit</x:v>
      </x:c>
      <x:c r="E5" s="7" t="str">
        <x:v>Brändli EP</x:v>
      </x:c>
      <x:c r="F5" s="7" t="str">
        <x:v>Brändli Betrag</x:v>
      </x:c>
      <x:c r="G5" s="7" t="str">
        <x:v>Kälin EP</x:v>
      </x:c>
      <x:c r="H5" s="7" t="str">
        <x:v>Kälin Betrag</x:v>
      </x:c>
      <x:c r="I5" s="7" t="str">
        <x:v>Tannegger EP</x:v>
      </x:c>
      <x:c r="J5" s="7" t="str">
        <x:v>Tannegger Betrag</x:v>
      </x:c>
      <x:c r="K5" s="7" t="str">
        <x:v>Gisler-Rohrbach EP</x:v>
      </x:c>
      <x:c r="L5" s="7" t="str">
        <x:v>Gisler-Rohrbach Betrag</x:v>
      </x:c>
      <x:c r="M5" s="7" t="str">
        <x:v>Seeriet EP</x:v>
      </x:c>
      <x:c r="N5" s="7" t="str">
        <x:v>Seeriet Betrag</x:v>
      </x:c>
    </x:row>
    <x:row r="6" ht="34" customHeight="1">
      <x:c r="A6" s="16" t="str">
        <x:v>1.01</x:v>
      </x:c>
      <x:c r="B6" s="17" t="str">
        <x:v>Baustelleninstallation</x:v>
      </x:c>
      <x:c r="C6" s="23" t="n">
        <x:v>1</x:v>
      </x:c>
      <x:c r="D6" s="16" t="str">
        <x:v>psch</x:v>
      </x:c>
      <x:c r="E6" s="22" t="n">
        <x:f>IF(ISNUMBER('Positionen'!G6),'Positionen'!G6,"fehlt *")</x:f>
        <x:v>39000</x:v>
      </x:c>
      <x:c r="F6" s="22" t="n">
        <x:f>'Positionen'!M6</x:f>
        <x:v>39000</x:v>
      </x:c>
      <x:c r="G6" s="22" t="n">
        <x:f>IF(ISNUMBER('Positionen'!G49),'Positionen'!G49,"fehlt *")</x:f>
        <x:v>39300</x:v>
      </x:c>
      <x:c r="H6" s="22" t="n">
        <x:f>'Positionen'!M49</x:f>
        <x:v>39300</x:v>
      </x:c>
      <x:c r="I6" s="22" t="n">
        <x:f>IF(ISNUMBER('Positionen'!G92),'Positionen'!G92,"fehlt *")</x:f>
        <x:v>39300</x:v>
      </x:c>
      <x:c r="J6" s="22" t="n">
        <x:f>'Positionen'!M92</x:f>
        <x:v>39300</x:v>
      </x:c>
      <x:c r="K6" s="22" t="n">
        <x:f>IF(ISNUMBER('Positionen'!G135),'Positionen'!G135,"fehlt *")</x:f>
        <x:v>37000</x:v>
      </x:c>
      <x:c r="L6" s="22" t="n">
        <x:f>'Positionen'!M135</x:f>
        <x:v>37000</x:v>
      </x:c>
      <x:c r="M6" s="22" t="n">
        <x:f>IF(ISNUMBER('Positionen'!G178),'Positionen'!G178,"fehlt *")</x:f>
        <x:v>40500</x:v>
      </x:c>
      <x:c r="N6" s="22" t="n">
        <x:f>'Positionen'!M178</x:f>
        <x:v>40500</x:v>
      </x:c>
    </x:row>
    <x:row r="7" ht="34" customHeight="1">
      <x:c r="A7" s="2" t="str">
        <x:v>1.02</x:v>
      </x:c>
      <x:c r="B7" s="13" t="str">
        <x:v>Turmdrehkran</x:v>
      </x:c>
      <x:c r="C7" s="24" t="n">
        <x:v>1</x:v>
      </x:c>
      <x:c r="D7" s="2" t="str">
        <x:v>psch</x:v>
      </x:c>
      <x:c r="E7" s="8" t="n">
        <x:f>IF(ISNUMBER('Positionen'!G7),'Positionen'!G7,"fehlt *")</x:f>
        <x:v>48100</x:v>
      </x:c>
      <x:c r="F7" s="8" t="n">
        <x:f>'Positionen'!M7</x:f>
        <x:v>48100</x:v>
      </x:c>
      <x:c r="G7" s="8" t="n">
        <x:f>IF(ISNUMBER('Positionen'!G50),'Positionen'!G50,"fehlt *")</x:f>
        <x:v>41100</x:v>
      </x:c>
      <x:c r="H7" s="8" t="n">
        <x:f>'Positionen'!M50</x:f>
        <x:v>41100</x:v>
      </x:c>
      <x:c r="I7" s="8" t="n">
        <x:f>IF(ISNUMBER('Positionen'!G93),'Positionen'!G93,"fehlt *")</x:f>
        <x:v>48000</x:v>
      </x:c>
      <x:c r="J7" s="8" t="n">
        <x:f>'Positionen'!M93</x:f>
        <x:v>48000</x:v>
      </x:c>
      <x:c r="K7" s="8" t="n">
        <x:f>IF(ISNUMBER('Positionen'!G136),'Positionen'!G136,"fehlt *")</x:f>
        <x:v>45900</x:v>
      </x:c>
      <x:c r="L7" s="8" t="n">
        <x:f>'Positionen'!M136</x:f>
        <x:v>45900</x:v>
      </x:c>
      <x:c r="M7" s="8" t="n">
        <x:f>IF(ISNUMBER('Positionen'!G179),'Positionen'!G179,"fehlt *")</x:f>
        <x:v>48000</x:v>
      </x:c>
      <x:c r="N7" s="8" t="n">
        <x:f>'Positionen'!M179</x:f>
        <x:v>48000</x:v>
      </x:c>
    </x:row>
    <x:row r="8" ht="34" customHeight="1">
      <x:c r="A8" s="16" t="str">
        <x:v>1.03</x:v>
      </x:c>
      <x:c r="B8" s="17" t="str">
        <x:v>Bauzaun mobil</x:v>
      </x:c>
      <x:c r="C8" s="23" t="n">
        <x:v>120</x:v>
      </x:c>
      <x:c r="D8" s="16" t="str">
        <x:v>m</x:v>
      </x:c>
      <x:c r="E8" s="22" t="n">
        <x:f>IF(ISNUMBER('Positionen'!G8),'Positionen'!G8,"fehlt *")</x:f>
        <x:v>31.2</x:v>
      </x:c>
      <x:c r="F8" s="22" t="n">
        <x:f>'Positionen'!M8</x:f>
        <x:v>3744</x:v>
      </x:c>
      <x:c r="G8" s="22" t="n">
        <x:f>IF(ISNUMBER('Positionen'!G51),'Positionen'!G51,"fehlt *")</x:f>
        <x:v>24.45</x:v>
      </x:c>
      <x:c r="H8" s="22" t="n">
        <x:f>'Positionen'!M51</x:f>
        <x:v>2934</x:v>
      </x:c>
      <x:c r="I8" s="22" t="n">
        <x:f>IF(ISNUMBER('Positionen'!G94),'Positionen'!G94,"fehlt *")</x:f>
        <x:v>30.2</x:v>
      </x:c>
      <x:c r="J8" s="22" t="n">
        <x:f>'Positionen'!M94</x:f>
        <x:v>3624</x:v>
      </x:c>
      <x:c r="K8" s="22" t="n">
        <x:f>IF(ISNUMBER('Positionen'!G137),'Positionen'!G137,"fehlt *")</x:f>
        <x:v>29.55</x:v>
      </x:c>
      <x:c r="L8" s="22" t="n">
        <x:f>'Positionen'!M137</x:f>
        <x:v>3546</x:v>
      </x:c>
      <x:c r="M8" s="22" t="n">
        <x:f>IF(ISNUMBER('Positionen'!G180),'Positionen'!G180,"fehlt *")</x:f>
        <x:v>25.3</x:v>
      </x:c>
      <x:c r="N8" s="22" t="n">
        <x:f>'Positionen'!M180</x:f>
        <x:v>3036</x:v>
      </x:c>
    </x:row>
    <x:row r="9" ht="34" customHeight="1">
      <x:c r="A9" s="2" t="str">
        <x:v>1.04</x:v>
      </x:c>
      <x:c r="B9" s="13" t="str">
        <x:v>Bauwasser und Baustrom</x:v>
      </x:c>
      <x:c r="C9" s="24" t="n">
        <x:v>1</x:v>
      </x:c>
      <x:c r="D9" s="2" t="str">
        <x:v>psch</x:v>
      </x:c>
      <x:c r="E9" s="8" t="n">
        <x:f>IF(ISNUMBER('Positionen'!G9),'Positionen'!G9,"fehlt *")</x:f>
        <x:v>6700</x:v>
      </x:c>
      <x:c r="F9" s="8" t="n">
        <x:f>'Positionen'!M9</x:f>
        <x:v>6700</x:v>
      </x:c>
      <x:c r="G9" s="8" t="n">
        <x:f>IF(ISNUMBER('Positionen'!G52),'Positionen'!G52,"fehlt *")</x:f>
        <x:v>6800</x:v>
      </x:c>
      <x:c r="H9" s="8" t="n">
        <x:f>'Positionen'!M52</x:f>
        <x:v>6800</x:v>
      </x:c>
      <x:c r="I9" s="8" t="n">
        <x:f>IF(ISNUMBER('Positionen'!G95),'Positionen'!G95,"fehlt *")</x:f>
        <x:v>6400</x:v>
      </x:c>
      <x:c r="J9" s="8" t="n">
        <x:f>'Positionen'!M95</x:f>
        <x:v>6400</x:v>
      </x:c>
      <x:c r="K9" s="8" t="n">
        <x:f>IF(ISNUMBER('Positionen'!G138),'Positionen'!G138,"fehlt *")</x:f>
        <x:v>6100</x:v>
      </x:c>
      <x:c r="L9" s="8" t="n">
        <x:f>'Positionen'!M138</x:f>
        <x:v>6100</x:v>
      </x:c>
      <x:c r="M9" s="25" t="n">
        <x:f>IF(ISNUMBER('Positionen'!G181),'Positionen'!G181,"fehlt *")</x:f>
        <x:v>0</x:v>
      </x:c>
      <x:c r="N9" s="25" t="n">
        <x:f>'Positionen'!M181</x:f>
        <x:v>0</x:v>
      </x:c>
    </x:row>
    <x:row r="10" ht="34" customHeight="1">
      <x:c r="A10" s="16" t="str">
        <x:v>1.05</x:v>
      </x:c>
      <x:c r="B10" s="17" t="str">
        <x:v>Baustellenzufahrt</x:v>
      </x:c>
      <x:c r="C10" s="23" t="n">
        <x:v>180</x:v>
      </x:c>
      <x:c r="D10" s="16" t="str">
        <x:v>m2</x:v>
      </x:c>
      <x:c r="E10" s="22" t="n">
        <x:f>IF(ISNUMBER('Positionen'!G10),'Positionen'!G10,"fehlt *")</x:f>
        <x:v>33.15</x:v>
      </x:c>
      <x:c r="F10" s="22" t="n">
        <x:f>'Positionen'!M10</x:f>
        <x:v>5967</x:v>
      </x:c>
      <x:c r="G10" s="22" t="n">
        <x:f>IF(ISNUMBER('Positionen'!G53),'Positionen'!G53,"fehlt *")</x:f>
        <x:v>28.8</x:v>
      </x:c>
      <x:c r="H10" s="22" t="n">
        <x:f>'Positionen'!M53</x:f>
        <x:v>5184</x:v>
      </x:c>
      <x:c r="I10" s="22" t="n">
        <x:f>IF(ISNUMBER('Positionen'!G96),'Positionen'!G96,"fehlt *")</x:f>
        <x:v>33.55</x:v>
      </x:c>
      <x:c r="J10" s="22" t="n">
        <x:f>'Positionen'!M96</x:f>
        <x:v>6039</x:v>
      </x:c>
      <x:c r="K10" s="22" t="n">
        <x:f>IF(ISNUMBER('Positionen'!G139),'Positionen'!G139,"fehlt *")</x:f>
        <x:v>30.1</x:v>
      </x:c>
      <x:c r="L10" s="22" t="n">
        <x:f>'Positionen'!M139</x:f>
        <x:v>5418</x:v>
      </x:c>
      <x:c r="M10" s="22" t="n">
        <x:f>IF(ISNUMBER('Positionen'!G182),'Positionen'!G182,"fehlt *")</x:f>
        <x:v>32.8</x:v>
      </x:c>
      <x:c r="N10" s="22" t="n">
        <x:f>'Positionen'!M182</x:f>
        <x:v>5904</x:v>
      </x:c>
    </x:row>
    <x:row r="11" ht="34" customHeight="1">
      <x:c r="A11" s="2" t="str">
        <x:v>2.01</x:v>
      </x:c>
      <x:c r="B11" s="13" t="str">
        <x:v>Humus abtragen</x:v>
      </x:c>
      <x:c r="C11" s="24" t="n">
        <x:v>850</x:v>
      </x:c>
      <x:c r="D11" s="2" t="str">
        <x:v>m2</x:v>
      </x:c>
      <x:c r="E11" s="8" t="n">
        <x:f>IF(ISNUMBER('Positionen'!G11),'Positionen'!G11,"fehlt *")</x:f>
        <x:v>6.85</x:v>
      </x:c>
      <x:c r="F11" s="8" t="n">
        <x:f>'Positionen'!M11</x:f>
        <x:v>5822.5</x:v>
      </x:c>
      <x:c r="G11" s="8" t="n">
        <x:f>IF(ISNUMBER('Positionen'!G54),'Positionen'!G54,"fehlt *")</x:f>
        <x:v>5.8</x:v>
      </x:c>
      <x:c r="H11" s="8" t="n">
        <x:f>'Positionen'!M54</x:f>
        <x:v>4930</x:v>
      </x:c>
      <x:c r="I11" s="8" t="n">
        <x:f>IF(ISNUMBER('Positionen'!G97),'Positionen'!G97,"fehlt *")</x:f>
        <x:v>7.1</x:v>
      </x:c>
      <x:c r="J11" s="8" t="n">
        <x:f>'Positionen'!M97</x:f>
        <x:v>6035</x:v>
      </x:c>
      <x:c r="K11" s="8" t="n">
        <x:f>IF(ISNUMBER('Positionen'!G140),'Positionen'!G140,"fehlt *")</x:f>
        <x:v>5.9</x:v>
      </x:c>
      <x:c r="L11" s="8" t="n">
        <x:f>'Positionen'!M140</x:f>
        <x:v>5015</x:v>
      </x:c>
      <x:c r="M11" s="8" t="n">
        <x:f>IF(ISNUMBER('Positionen'!G183),'Positionen'!G183,"fehlt *")</x:f>
        <x:v>6.55</x:v>
      </x:c>
      <x:c r="N11" s="8" t="n">
        <x:f>'Positionen'!M183</x:f>
        <x:v>5567.5</x:v>
      </x:c>
    </x:row>
    <x:row r="12" ht="34" customHeight="1">
      <x:c r="A12" s="16" t="str">
        <x:v>2.02</x:v>
      </x:c>
      <x:c r="B12" s="17" t="str">
        <x:v>Baugrubenaushub</x:v>
      </x:c>
      <x:c r="C12" s="23" t="n">
        <x:v>1450</x:v>
      </x:c>
      <x:c r="D12" s="16" t="str">
        <x:v>m3</x:v>
      </x:c>
      <x:c r="E12" s="22" t="n">
        <x:f>IF(ISNUMBER('Positionen'!G12),'Positionen'!G12,"fehlt *")</x:f>
        <x:v>23.45</x:v>
      </x:c>
      <x:c r="F12" s="22" t="n">
        <x:f>'Positionen'!M12</x:f>
        <x:v>34002.5</x:v>
      </x:c>
      <x:c r="G12" s="22" t="n">
        <x:f>IF(ISNUMBER('Positionen'!G55),'Positionen'!G55,"fehlt *")</x:f>
        <x:v>23.55</x:v>
      </x:c>
      <x:c r="H12" s="22" t="n">
        <x:f>'Positionen'!M55</x:f>
        <x:v>34147.5</x:v>
      </x:c>
      <x:c r="I12" s="22" t="n">
        <x:f>IF(ISNUMBER('Positionen'!G98),'Positionen'!G98,"fehlt *")</x:f>
        <x:v>26.3</x:v>
      </x:c>
      <x:c r="J12" s="22" t="n">
        <x:f>'Positionen'!M98</x:f>
        <x:v>38135</x:v>
      </x:c>
      <x:c r="K12" s="22" t="n">
        <x:f>IF(ISNUMBER('Positionen'!G141),'Positionen'!G141,"fehlt *")</x:f>
        <x:v>22.1</x:v>
      </x:c>
      <x:c r="L12" s="22" t="n">
        <x:f>'Positionen'!M141</x:f>
        <x:v>32045</x:v>
      </x:c>
      <x:c r="M12" s="22" t="n">
        <x:f>IF(ISNUMBER('Positionen'!G184),'Positionen'!G184,"fehlt *")</x:f>
        <x:v>22.35</x:v>
      </x:c>
      <x:c r="N12" s="22" t="n">
        <x:f>'Positionen'!M184</x:f>
        <x:v>32407.5</x:v>
      </x:c>
    </x:row>
    <x:row r="13" ht="34" customHeight="1">
      <x:c r="A13" s="2" t="str">
        <x:v>2.03</x:v>
      </x:c>
      <x:c r="B13" s="13" t="str">
        <x:v>Aushub für Vertiefungen</x:v>
      </x:c>
      <x:c r="C13" s="24" t="n">
        <x:v>38</x:v>
      </x:c>
      <x:c r="D13" s="2" t="str">
        <x:v>m3</x:v>
      </x:c>
      <x:c r="E13" s="8" t="n">
        <x:f>IF(ISNUMBER('Positionen'!G13),'Positionen'!G13,"fehlt *")</x:f>
        <x:v>88.15</x:v>
      </x:c>
      <x:c r="F13" s="8" t="n">
        <x:f>'Positionen'!M13</x:f>
        <x:v>3349.7</x:v>
      </x:c>
      <x:c r="G13" s="8" t="n">
        <x:f>IF(ISNUMBER('Positionen'!G56),'Positionen'!G56,"fehlt *")</x:f>
        <x:v>78.9</x:v>
      </x:c>
      <x:c r="H13" s="8" t="n">
        <x:f>'Positionen'!M56</x:f>
        <x:v>2998.2</x:v>
      </x:c>
      <x:c r="I13" s="8" t="n">
        <x:f>IF(ISNUMBER('Positionen'!G99),'Positionen'!G99,"fehlt *")</x:f>
        <x:v>81.8</x:v>
      </x:c>
      <x:c r="J13" s="8" t="n">
        <x:f>'Positionen'!M99</x:f>
        <x:v>3108.4</x:v>
      </x:c>
      <x:c r="K13" s="8" t="n">
        <x:f>IF(ISNUMBER('Positionen'!G142),'Positionen'!G142,"fehlt *")</x:f>
        <x:v>76.7</x:v>
      </x:c>
      <x:c r="L13" s="8" t="n">
        <x:f>'Positionen'!M142</x:f>
        <x:v>2914.6</x:v>
      </x:c>
      <x:c r="M13" s="8" t="n">
        <x:f>IF(ISNUMBER('Positionen'!G185),'Positionen'!G185,"fehlt *")</x:f>
        <x:v>79.85</x:v>
      </x:c>
      <x:c r="N13" s="8" t="n">
        <x:f>'Positionen'!M185</x:f>
        <x:v>3034.3</x:v>
      </x:c>
    </x:row>
    <x:row r="14" ht="34" customHeight="1">
      <x:c r="A14" s="16" t="str">
        <x:v>2.04</x:v>
      </x:c>
      <x:c r="B14" s="17" t="str">
        <x:v>Aushubmaterial abführen und entsorgen</x:v>
      </x:c>
      <x:c r="C14" s="23" t="n">
        <x:v>1300</x:v>
      </x:c>
      <x:c r="D14" s="16" t="str">
        <x:v>m3</x:v>
      </x:c>
      <x:c r="E14" s="22" t="n">
        <x:f>IF(ISNUMBER('Positionen'!G14),'Positionen'!G14,"fehlt *")</x:f>
        <x:v>44.5</x:v>
      </x:c>
      <x:c r="F14" s="22" t="n">
        <x:f>'Positionen'!M14</x:f>
        <x:v>57850</x:v>
      </x:c>
      <x:c r="G14" s="22" t="n">
        <x:f>IF(ISNUMBER('Positionen'!G57),'Positionen'!G57,"fehlt *")</x:f>
        <x:v>42.9</x:v>
      </x:c>
      <x:c r="H14" s="22" t="n">
        <x:f>'Positionen'!M57</x:f>
        <x:v>55770</x:v>
      </x:c>
      <x:c r="I14" s="22" t="n">
        <x:f>IF(ISNUMBER('Positionen'!G100),'Positionen'!G100,"fehlt *")</x:f>
        <x:v>44</x:v>
      </x:c>
      <x:c r="J14" s="22" t="n">
        <x:f>'Positionen'!M100</x:f>
        <x:v>57200</x:v>
      </x:c>
      <x:c r="K14" s="14" t="n">
        <x:f>IF(ISNUMBER('Positionen'!G143),'Positionen'!G143,"fehlt *")</x:f>
        <x:v>17.8</x:v>
      </x:c>
      <x:c r="L14" s="14" t="n">
        <x:f>'Positionen'!M143</x:f>
        <x:v>23140</x:v>
      </x:c>
      <x:c r="M14" s="22" t="n">
        <x:f>IF(ISNUMBER('Positionen'!G186),'Positionen'!G186,"fehlt *")</x:f>
        <x:v>42.15</x:v>
      </x:c>
      <x:c r="N14" s="22" t="n">
        <x:f>'Positionen'!M186</x:f>
        <x:v>54795</x:v>
      </x:c>
    </x:row>
    <x:row r="15" ht="34" customHeight="1">
      <x:c r="A15" s="2" t="str">
        <x:v>2.05</x:v>
      </x:c>
      <x:c r="B15" s="13" t="str">
        <x:v>Böschungen schützen</x:v>
      </x:c>
      <x:c r="C15" s="24" t="n">
        <x:v>420</x:v>
      </x:c>
      <x:c r="D15" s="2" t="str">
        <x:v>m2</x:v>
      </x:c>
      <x:c r="E15" s="8" t="n">
        <x:f>IF(ISNUMBER('Positionen'!G15),'Positionen'!G15,"fehlt *")</x:f>
        <x:v>8.5</x:v>
      </x:c>
      <x:c r="F15" s="8" t="n">
        <x:f>'Positionen'!M15</x:f>
        <x:v>3570</x:v>
      </x:c>
      <x:c r="G15" s="8" t="n">
        <x:f>IF(ISNUMBER('Positionen'!G58),'Positionen'!G58,"fehlt *")</x:f>
        <x:v>7.1</x:v>
      </x:c>
      <x:c r="H15" s="8" t="n">
        <x:f>'Positionen'!M58</x:f>
        <x:v>2982</x:v>
      </x:c>
      <x:c r="I15" s="8" t="n">
        <x:f>IF(ISNUMBER('Positionen'!G101),'Positionen'!G101,"fehlt *")</x:f>
        <x:v>8.1</x:v>
      </x:c>
      <x:c r="J15" s="8" t="n">
        <x:f>'Positionen'!M101</x:f>
        <x:v>3402</x:v>
      </x:c>
      <x:c r="K15" s="8" t="n">
        <x:f>IF(ISNUMBER('Positionen'!G144),'Positionen'!G144,"fehlt *")</x:f>
        <x:v>7.75</x:v>
      </x:c>
      <x:c r="L15" s="8" t="n">
        <x:f>'Positionen'!M144</x:f>
        <x:v>3255</x:v>
      </x:c>
      <x:c r="M15" s="8" t="n">
        <x:f>IF(ISNUMBER('Positionen'!G187),'Positionen'!G187,"fehlt *")</x:f>
        <x:v>8.15</x:v>
      </x:c>
      <x:c r="N15" s="8" t="n">
        <x:f>'Positionen'!M187</x:f>
        <x:v>3423</x:v>
      </x:c>
    </x:row>
    <x:row r="16" ht="34" customHeight="1">
      <x:c r="A16" s="16" t="str">
        <x:v>2.06</x:v>
      </x:c>
      <x:c r="B16" s="17" t="str">
        <x:v>Hinterfüllen</x:v>
      </x:c>
      <x:c r="C16" s="23" t="n">
        <x:v>260</x:v>
      </x:c>
      <x:c r="D16" s="16" t="str">
        <x:v>m3</x:v>
      </x:c>
      <x:c r="E16" s="22" t="n">
        <x:f>IF(ISNUMBER('Positionen'!G16),'Positionen'!G16,"fehlt *")</x:f>
        <x:v>26.85</x:v>
      </x:c>
      <x:c r="F16" s="22" t="n">
        <x:f>'Positionen'!M16</x:f>
        <x:v>6981</x:v>
      </x:c>
      <x:c r="G16" s="22" t="n">
        <x:f>IF(ISNUMBER('Positionen'!G59),'Positionen'!G59,"fehlt *")</x:f>
        <x:v>28.95</x:v>
      </x:c>
      <x:c r="H16" s="22" t="n">
        <x:f>'Positionen'!M59</x:f>
        <x:v>7527</x:v>
      </x:c>
      <x:c r="I16" s="22" t="n">
        <x:f>IF(ISNUMBER('Positionen'!G102),'Positionen'!G102,"fehlt *")</x:f>
        <x:v>28.6</x:v>
      </x:c>
      <x:c r="J16" s="22" t="n">
        <x:f>'Positionen'!M102</x:f>
        <x:v>7436</x:v>
      </x:c>
      <x:c r="K16" s="22" t="n">
        <x:f>IF(ISNUMBER('Positionen'!G145),'Positionen'!G145,"fehlt *")</x:f>
        <x:v>30.15</x:v>
      </x:c>
      <x:c r="L16" s="22" t="n">
        <x:f>'Positionen'!M145</x:f>
        <x:v>7839</x:v>
      </x:c>
      <x:c r="M16" s="22" t="n">
        <x:f>IF(ISNUMBER('Positionen'!G188),'Positionen'!G188,"fehlt *")</x:f>
        <x:v>27.8</x:v>
      </x:c>
      <x:c r="N16" s="22" t="n">
        <x:f>'Positionen'!M188</x:f>
        <x:v>7228</x:v>
      </x:c>
    </x:row>
    <x:row r="17" ht="34" customHeight="1">
      <x:c r="A17" s="2" t="str">
        <x:v>2.07</x:v>
      </x:c>
      <x:c r="B17" s="13" t="str">
        <x:v>Wasserhaltung</x:v>
      </x:c>
      <x:c r="C17" s="24" t="n">
        <x:v>1</x:v>
      </x:c>
      <x:c r="D17" s="2" t="str">
        <x:v>psch</x:v>
      </x:c>
      <x:c r="E17" s="8" t="n">
        <x:f>IF(ISNUMBER('Positionen'!G17),'Positionen'!G17,"fehlt *")</x:f>
        <x:v>9800</x:v>
      </x:c>
      <x:c r="F17" s="8" t="n">
        <x:f>'Positionen'!M17</x:f>
        <x:v>9800</x:v>
      </x:c>
      <x:c r="G17" s="14" t="str">
        <x:f>IF(ISNUMBER('Positionen'!G60),'Positionen'!G60,"fehlt *")</x:f>
        <x:v>fehlt *</x:v>
      </x:c>
      <x:c r="H17" s="14" t="n">
        <x:f>'Positionen'!M60</x:f>
        <x:v>10800</x:v>
      </x:c>
      <x:c r="I17" s="8" t="n">
        <x:f>IF(ISNUMBER('Positionen'!G103),'Positionen'!G103,"fehlt *")</x:f>
        <x:v>10800</x:v>
      </x:c>
      <x:c r="J17" s="8" t="n">
        <x:f>'Positionen'!M103</x:f>
        <x:v>10800</x:v>
      </x:c>
      <x:c r="K17" s="8" t="n">
        <x:f>IF(ISNUMBER('Positionen'!G146),'Positionen'!G146,"fehlt *")</x:f>
        <x:v>10000</x:v>
      </x:c>
      <x:c r="L17" s="8" t="n">
        <x:f>'Positionen'!M146</x:f>
        <x:v>10000</x:v>
      </x:c>
      <x:c r="M17" s="8" t="n">
        <x:f>IF(ISNUMBER('Positionen'!G189),'Positionen'!G189,"fehlt *")</x:f>
        <x:v>9500</x:v>
      </x:c>
      <x:c r="N17" s="8" t="n">
        <x:f>'Positionen'!M189</x:f>
        <x:v>9500</x:v>
      </x:c>
    </x:row>
    <x:row r="18" ht="34" customHeight="1">
      <x:c r="A18" s="16" t="str">
        <x:v>3.01</x:v>
      </x:c>
      <x:c r="B18" s="17" t="str">
        <x:v>Grabenaushub Leitungen</x:v>
      </x:c>
      <x:c r="C18" s="23" t="n">
        <x:v>95</x:v>
      </x:c>
      <x:c r="D18" s="16" t="str">
        <x:v>m</x:v>
      </x:c>
      <x:c r="E18" s="22" t="n">
        <x:f>IF(ISNUMBER('Positionen'!G18),'Positionen'!G18,"fehlt *")</x:f>
        <x:v>65.2</x:v>
      </x:c>
      <x:c r="F18" s="22" t="n">
        <x:f>'Positionen'!M18</x:f>
        <x:v>6194</x:v>
      </x:c>
      <x:c r="G18" s="22" t="n">
        <x:f>IF(ISNUMBER('Positionen'!G61),'Positionen'!G61,"fehlt *")</x:f>
        <x:v>66.1</x:v>
      </x:c>
      <x:c r="H18" s="22" t="n">
        <x:f>'Positionen'!M61</x:f>
        <x:v>6279.5</x:v>
      </x:c>
      <x:c r="I18" s="22" t="n">
        <x:f>IF(ISNUMBER('Positionen'!G104),'Positionen'!G104,"fehlt *")</x:f>
        <x:v>69.7</x:v>
      </x:c>
      <x:c r="J18" s="22" t="n">
        <x:f>'Positionen'!M104</x:f>
        <x:v>6621.5</x:v>
      </x:c>
      <x:c r="K18" s="22" t="n">
        <x:f>IF(ISNUMBER('Positionen'!G147),'Positionen'!G147,"fehlt *")</x:f>
        <x:v>65.85</x:v>
      </x:c>
      <x:c r="L18" s="22" t="n">
        <x:f>'Positionen'!M147</x:f>
        <x:v>6255.75</x:v>
      </x:c>
      <x:c r="M18" s="22" t="n">
        <x:f>IF(ISNUMBER('Positionen'!G190),'Positionen'!G190,"fehlt *")</x:f>
        <x:v>64.3</x:v>
      </x:c>
      <x:c r="N18" s="22" t="n">
        <x:f>'Positionen'!M190</x:f>
        <x:v>6108.5</x:v>
      </x:c>
    </x:row>
    <x:row r="19" ht="34" customHeight="1">
      <x:c r="A19" s="2" t="str">
        <x:v>3.02</x:v>
      </x:c>
      <x:c r="B19" s="13" t="str">
        <x:v>Grundleitung PP DN 125</x:v>
      </x:c>
      <x:c r="C19" s="24" t="n">
        <x:v>62</x:v>
      </x:c>
      <x:c r="D19" s="2" t="str">
        <x:v>m</x:v>
      </x:c>
      <x:c r="E19" s="8" t="n">
        <x:f>IF(ISNUMBER('Positionen'!G19),'Positionen'!G19,"fehlt *")</x:f>
        <x:v>63.4</x:v>
      </x:c>
      <x:c r="F19" s="8" t="n">
        <x:f>'Positionen'!M19</x:f>
        <x:v>3930.8</x:v>
      </x:c>
      <x:c r="G19" s="8" t="n">
        <x:f>IF(ISNUMBER('Positionen'!G62),'Positionen'!G62,"fehlt *")</x:f>
        <x:v>59.7</x:v>
      </x:c>
      <x:c r="H19" s="8" t="n">
        <x:f>'Positionen'!M62</x:f>
        <x:v>3701.4</x:v>
      </x:c>
      <x:c r="I19" s="8" t="n">
        <x:f>IF(ISNUMBER('Positionen'!G105),'Positionen'!G105,"fehlt *")</x:f>
        <x:v>58.6</x:v>
      </x:c>
      <x:c r="J19" s="8" t="n">
        <x:f>'Positionen'!M105</x:f>
        <x:v>3633.2</x:v>
      </x:c>
      <x:c r="K19" s="8" t="n">
        <x:f>IF(ISNUMBER('Positionen'!G148),'Positionen'!G148,"fehlt *")</x:f>
        <x:v>56.45</x:v>
      </x:c>
      <x:c r="L19" s="8" t="n">
        <x:f>'Positionen'!M148</x:f>
        <x:v>3499.9</x:v>
      </x:c>
      <x:c r="M19" s="8" t="n">
        <x:f>IF(ISNUMBER('Positionen'!G191),'Positionen'!G191,"fehlt *")</x:f>
        <x:v>55</x:v>
      </x:c>
      <x:c r="N19" s="8" t="n">
        <x:f>'Positionen'!M191</x:f>
        <x:v>3410</x:v>
      </x:c>
    </x:row>
    <x:row r="20" ht="34" customHeight="1">
      <x:c r="A20" s="16" t="str">
        <x:v>3.03</x:v>
      </x:c>
      <x:c r="B20" s="17" t="str">
        <x:v>Grundleitung PP DN 160</x:v>
      </x:c>
      <x:c r="C20" s="23" t="n">
        <x:v>48</x:v>
      </x:c>
      <x:c r="D20" s="16" t="str">
        <x:v>m</x:v>
      </x:c>
      <x:c r="E20" s="22" t="n">
        <x:f>IF(ISNUMBER('Positionen'!G20),'Positionen'!G20,"fehlt *")</x:f>
        <x:v>77.1</x:v>
      </x:c>
      <x:c r="F20" s="22" t="n">
        <x:f>'Positionen'!M20</x:f>
        <x:v>3700.8</x:v>
      </x:c>
      <x:c r="G20" s="22" t="n">
        <x:f>IF(ISNUMBER('Positionen'!G63),'Positionen'!G63,"fehlt *")</x:f>
        <x:v>71.05</x:v>
      </x:c>
      <x:c r="H20" s="22" t="n">
        <x:f>'Positionen'!M63</x:f>
        <x:v>3410.4</x:v>
      </x:c>
      <x:c r="I20" s="22" t="n">
        <x:f>IF(ISNUMBER('Positionen'!G106),'Positionen'!G106,"fehlt *")</x:f>
        <x:v>79.3</x:v>
      </x:c>
      <x:c r="J20" s="22" t="n">
        <x:f>'Positionen'!M106</x:f>
        <x:v>3806.4</x:v>
      </x:c>
      <x:c r="K20" s="22" t="n">
        <x:f>IF(ISNUMBER('Positionen'!G149),'Positionen'!G149,"fehlt *")</x:f>
        <x:v>73.75</x:v>
      </x:c>
      <x:c r="L20" s="22" t="n">
        <x:f>'Positionen'!M149</x:f>
        <x:v>3540</x:v>
      </x:c>
      <x:c r="M20" s="22" t="n">
        <x:f>IF(ISNUMBER('Positionen'!G192),'Positionen'!G192,"fehlt *")</x:f>
        <x:v>72.2</x:v>
      </x:c>
      <x:c r="N20" s="22" t="n">
        <x:f>'Positionen'!M192</x:f>
        <x:v>3465.6</x:v>
      </x:c>
    </x:row>
    <x:row r="21" ht="34" customHeight="1">
      <x:c r="A21" s="2" t="str">
        <x:v>3.04</x:v>
      </x:c>
      <x:c r="B21" s="13" t="str">
        <x:v>Kontrollschacht DN 800</x:v>
      </x:c>
      <x:c r="C21" s="24" t="n">
        <x:v>3</x:v>
      </x:c>
      <x:c r="D21" s="2" t="str">
        <x:v>st</x:v>
      </x:c>
      <x:c r="E21" s="8" t="n">
        <x:f>IF(ISNUMBER('Positionen'!G21),'Positionen'!G21,"fehlt *")</x:f>
        <x:v>2710</x:v>
      </x:c>
      <x:c r="F21" s="8" t="n">
        <x:f>'Positionen'!M21</x:f>
        <x:v>8130</x:v>
      </x:c>
      <x:c r="G21" s="8" t="n">
        <x:f>IF(ISNUMBER('Positionen'!G64),'Positionen'!G64,"fehlt *")</x:f>
        <x:v>2930</x:v>
      </x:c>
      <x:c r="H21" s="8" t="n">
        <x:f>'Positionen'!M64</x:f>
        <x:v>8790</x:v>
      </x:c>
      <x:c r="I21" s="8" t="n">
        <x:f>IF(ISNUMBER('Positionen'!G107),'Positionen'!G107,"fehlt *")</x:f>
        <x:v>2980</x:v>
      </x:c>
      <x:c r="J21" s="8" t="n">
        <x:f>'Positionen'!M107</x:f>
        <x:v>8940</x:v>
      </x:c>
      <x:c r="K21" s="8" t="n">
        <x:f>IF(ISNUMBER('Positionen'!G150),'Positionen'!G150,"fehlt *")</x:f>
        <x:v>2730</x:v>
      </x:c>
      <x:c r="L21" s="8" t="n">
        <x:f>'Positionen'!M150</x:f>
        <x:v>8190</x:v>
      </x:c>
      <x:c r="M21" s="8" t="n">
        <x:f>IF(ISNUMBER('Positionen'!G193),'Positionen'!G193,"fehlt *")</x:f>
        <x:v>2720</x:v>
      </x:c>
      <x:c r="N21" s="8" t="n">
        <x:f>'Positionen'!M193</x:f>
        <x:v>8160</x:v>
      </x:c>
    </x:row>
    <x:row r="22" ht="34" customHeight="1">
      <x:c r="A22" s="16" t="str">
        <x:v>3.05</x:v>
      </x:c>
      <x:c r="B22" s="17" t="str">
        <x:v>Sickerleitung</x:v>
      </x:c>
      <x:c r="C22" s="23" t="n">
        <x:v>110</x:v>
      </x:c>
      <x:c r="D22" s="16" t="str">
        <x:v>m</x:v>
      </x:c>
      <x:c r="E22" s="22" t="n">
        <x:f>IF(ISNUMBER('Positionen'!G22),'Positionen'!G22,"fehlt *")</x:f>
        <x:v>72</x:v>
      </x:c>
      <x:c r="F22" s="22" t="n">
        <x:f>'Positionen'!M22</x:f>
        <x:v>7920</x:v>
      </x:c>
      <x:c r="G22" s="22" t="n">
        <x:f>IF(ISNUMBER('Positionen'!G65),'Positionen'!G65,"fehlt *")</x:f>
        <x:v>63.4</x:v>
      </x:c>
      <x:c r="H22" s="22" t="n">
        <x:f>'Positionen'!M65</x:f>
        <x:v>6974</x:v>
      </x:c>
      <x:c r="I22" s="22" t="n">
        <x:f>IF(ISNUMBER('Positionen'!G108),'Positionen'!G108,"fehlt *")</x:f>
        <x:v>62.95</x:v>
      </x:c>
      <x:c r="J22" s="22" t="n">
        <x:f>'Positionen'!M108</x:f>
        <x:v>6924.5</x:v>
      </x:c>
      <x:c r="K22" s="22" t="n">
        <x:f>IF(ISNUMBER('Positionen'!G151),'Positionen'!G151,"fehlt *")</x:f>
        <x:v>58.5</x:v>
      </x:c>
      <x:c r="L22" s="22" t="n">
        <x:f>'Positionen'!M151</x:f>
        <x:v>6435</x:v>
      </x:c>
      <x:c r="M22" s="22" t="n">
        <x:f>IF(ISNUMBER('Positionen'!G194),'Positionen'!G194,"fehlt *")</x:f>
        <x:v>62.15</x:v>
      </x:c>
      <x:c r="N22" s="22" t="n">
        <x:f>'Positionen'!M194</x:f>
        <x:v>6836.5</x:v>
      </x:c>
    </x:row>
    <x:row r="23" ht="34" customHeight="1">
      <x:c r="A23" s="2" t="str">
        <x:v>3.06</x:v>
      </x:c>
      <x:c r="B23" s="13" t="str">
        <x:v>Anschluss öffentliche Leitung</x:v>
      </x:c>
      <x:c r="C23" s="24" t="n">
        <x:v>1</x:v>
      </x:c>
      <x:c r="D23" s="2" t="str">
        <x:v>st</x:v>
      </x:c>
      <x:c r="E23" s="8" t="n">
        <x:f>IF(ISNUMBER('Positionen'!G23),'Positionen'!G23,"fehlt *")</x:f>
        <x:v>2690</x:v>
      </x:c>
      <x:c r="F23" s="8" t="n">
        <x:f>'Positionen'!M23</x:f>
        <x:v>2690</x:v>
      </x:c>
      <x:c r="G23" s="8" t="n">
        <x:f>IF(ISNUMBER('Positionen'!G66),'Positionen'!G66,"fehlt *")</x:f>
        <x:v>2110</x:v>
      </x:c>
      <x:c r="H23" s="8" t="n">
        <x:f>'Positionen'!M66</x:f>
        <x:v>2110</x:v>
      </x:c>
      <x:c r="I23" s="8" t="n">
        <x:f>IF(ISNUMBER('Positionen'!G109),'Positionen'!G109,"fehlt *")</x:f>
        <x:v>2360</x:v>
      </x:c>
      <x:c r="J23" s="8" t="n">
        <x:f>'Positionen'!M109</x:f>
        <x:v>2360</x:v>
      </x:c>
      <x:c r="K23" s="8" t="n">
        <x:f>IF(ISNUMBER('Positionen'!G152),'Positionen'!G152,"fehlt *")</x:f>
        <x:v>2520</x:v>
      </x:c>
      <x:c r="L23" s="8" t="n">
        <x:f>'Positionen'!M152</x:f>
        <x:v>2520</x:v>
      </x:c>
      <x:c r="M23" s="8" t="n">
        <x:f>IF(ISNUMBER('Positionen'!G195),'Positionen'!G195,"fehlt *")</x:f>
        <x:v>2370</x:v>
      </x:c>
      <x:c r="N23" s="8" t="n">
        <x:f>'Positionen'!M195</x:f>
        <x:v>2370</x:v>
      </x:c>
    </x:row>
    <x:row r="24" ht="34" customHeight="1">
      <x:c r="A24" s="16" t="str">
        <x:v>3.07</x:v>
      </x:c>
      <x:c r="B24" s="17" t="str">
        <x:v>Dichtheitsprüfung und Kamera</x:v>
      </x:c>
      <x:c r="C24" s="23" t="n">
        <x:v>1</x:v>
      </x:c>
      <x:c r="D24" s="16" t="str">
        <x:v>psch</x:v>
      </x:c>
      <x:c r="E24" s="22" t="n">
        <x:f>IF(ISNUMBER('Positionen'!G24),'Positionen'!G24,"fehlt *")</x:f>
        <x:v>1900</x:v>
      </x:c>
      <x:c r="F24" s="22" t="n">
        <x:f>'Positionen'!M24</x:f>
        <x:v>1900</x:v>
      </x:c>
      <x:c r="G24" s="22" t="n">
        <x:f>IF(ISNUMBER('Positionen'!G67),'Positionen'!G67,"fehlt *")</x:f>
        <x:v>1800</x:v>
      </x:c>
      <x:c r="H24" s="22" t="n">
        <x:f>'Positionen'!M67</x:f>
        <x:v>1800</x:v>
      </x:c>
      <x:c r="I24" s="22" t="n">
        <x:f>IF(ISNUMBER('Positionen'!G110),'Positionen'!G110,"fehlt *")</x:f>
        <x:v>1800</x:v>
      </x:c>
      <x:c r="J24" s="22" t="n">
        <x:f>'Positionen'!M110</x:f>
        <x:v>1800</x:v>
      </x:c>
      <x:c r="K24" s="22" t="n">
        <x:f>IF(ISNUMBER('Positionen'!G153),'Positionen'!G153,"fehlt *")</x:f>
        <x:v>1800</x:v>
      </x:c>
      <x:c r="L24" s="22" t="n">
        <x:f>'Positionen'!M153</x:f>
        <x:v>1800</x:v>
      </x:c>
      <x:c r="M24" s="22" t="n">
        <x:f>IF(ISNUMBER('Positionen'!G196),'Positionen'!G196,"fehlt *")</x:f>
        <x:v>1800</x:v>
      </x:c>
      <x:c r="N24" s="22" t="n">
        <x:f>'Positionen'!M196</x:f>
        <x:v>1800</x:v>
      </x:c>
    </x:row>
    <x:row r="25" ht="34" customHeight="1">
      <x:c r="A25" s="2" t="str">
        <x:v>4.01</x:v>
      </x:c>
      <x:c r="B25" s="13" t="str">
        <x:v>Magerbeton</x:v>
      </x:c>
      <x:c r="C25" s="24" t="n">
        <x:v>520</x:v>
      </x:c>
      <x:c r="D25" s="2" t="str">
        <x:v>m2</x:v>
      </x:c>
      <x:c r="E25" s="8" t="n">
        <x:f>IF(ISNUMBER('Positionen'!G25),'Positionen'!G25,"fehlt *")</x:f>
        <x:v>17.45</x:v>
      </x:c>
      <x:c r="F25" s="8" t="n">
        <x:f>'Positionen'!M25</x:f>
        <x:v>9074</x:v>
      </x:c>
      <x:c r="G25" s="8" t="n">
        <x:f>IF(ISNUMBER('Positionen'!G68),'Positionen'!G68,"fehlt *")</x:f>
        <x:v>16</x:v>
      </x:c>
      <x:c r="H25" s="8" t="n">
        <x:f>'Positionen'!M68</x:f>
        <x:v>8320</x:v>
      </x:c>
      <x:c r="I25" s="8" t="n">
        <x:f>IF(ISNUMBER('Positionen'!G111),'Positionen'!G111,"fehlt *")</x:f>
        <x:v>15.45</x:v>
      </x:c>
      <x:c r="J25" s="8" t="n">
        <x:f>'Positionen'!M111</x:f>
        <x:v>8034</x:v>
      </x:c>
      <x:c r="K25" s="8" t="n">
        <x:f>IF(ISNUMBER('Positionen'!G154),'Positionen'!G154,"fehlt *")</x:f>
        <x:v>15.2</x:v>
      </x:c>
      <x:c r="L25" s="8" t="n">
        <x:f>'Positionen'!M154</x:f>
        <x:v>7904</x:v>
      </x:c>
      <x:c r="M25" s="8" t="n">
        <x:f>IF(ISNUMBER('Positionen'!G197),'Positionen'!G197,"fehlt *")</x:f>
        <x:v>14.6</x:v>
      </x:c>
      <x:c r="N25" s="8" t="n">
        <x:f>'Positionen'!M197</x:f>
        <x:v>7592</x:v>
      </x:c>
    </x:row>
    <x:row r="26" ht="34" customHeight="1">
      <x:c r="A26" s="16" t="str">
        <x:v>4.02</x:v>
      </x:c>
      <x:c r="B26" s="17" t="str">
        <x:v>Bodenplatte Stahlbeton</x:v>
      </x:c>
      <x:c r="C26" s="23" t="n">
        <x:v>156</x:v>
      </x:c>
      <x:c r="D26" s="16" t="str">
        <x:v>m3</x:v>
      </x:c>
      <x:c r="E26" s="22" t="n">
        <x:f>IF(ISNUMBER('Positionen'!G26),'Positionen'!G26,"fehlt *")</x:f>
        <x:v>238</x:v>
      </x:c>
      <x:c r="F26" s="22" t="n">
        <x:f>'Positionen'!M26</x:f>
        <x:v>37128</x:v>
      </x:c>
      <x:c r="G26" s="22" t="n">
        <x:f>IF(ISNUMBER('Positionen'!G69),'Positionen'!G69,"fehlt *")</x:f>
        <x:v>226</x:v>
      </x:c>
      <x:c r="H26" s="22" t="n">
        <x:f>'Positionen'!M69</x:f>
        <x:v>35256</x:v>
      </x:c>
      <x:c r="I26" s="22" t="n">
        <x:f>IF(ISNUMBER('Positionen'!G112),'Positionen'!G112,"fehlt *")</x:f>
        <x:v>254.5</x:v>
      </x:c>
      <x:c r="J26" s="22" t="n">
        <x:f>'Positionen'!M112</x:f>
        <x:v>39702</x:v>
      </x:c>
      <x:c r="K26" s="22" t="n">
        <x:f>IF(ISNUMBER('Positionen'!G155),'Positionen'!G155,"fehlt *")</x:f>
        <x:v>224</x:v>
      </x:c>
      <x:c r="L26" s="22" t="n">
        <x:f>'Positionen'!M155</x:f>
        <x:v>34944</x:v>
      </x:c>
      <x:c r="M26" s="22" t="n">
        <x:f>IF(ISNUMBER('Positionen'!G198),'Positionen'!G198,"fehlt *")</x:f>
        <x:v>225</x:v>
      </x:c>
      <x:c r="N26" s="22" t="n">
        <x:f>'Positionen'!M198</x:f>
        <x:v>35100</x:v>
      </x:c>
    </x:row>
    <x:row r="27" ht="34" customHeight="1">
      <x:c r="A27" s="2" t="str">
        <x:v>4.03</x:v>
      </x:c>
      <x:c r="B27" s="13" t="str">
        <x:v>Wände UG Stahlbeton</x:v>
      </x:c>
      <x:c r="C27" s="24" t="n">
        <x:v>118</x:v>
      </x:c>
      <x:c r="D27" s="2" t="str">
        <x:v>m3</x:v>
      </x:c>
      <x:c r="E27" s="8" t="n">
        <x:f>IF(ISNUMBER('Positionen'!G27),'Positionen'!G27,"fehlt *")</x:f>
        <x:v>269</x:v>
      </x:c>
      <x:c r="F27" s="8" t="n">
        <x:f>'Positionen'!M27</x:f>
        <x:v>31742</x:v>
      </x:c>
      <x:c r="G27" s="8" t="n">
        <x:f>IF(ISNUMBER('Positionen'!G70),'Positionen'!G70,"fehlt *")</x:f>
        <x:v>257</x:v>
      </x:c>
      <x:c r="H27" s="8" t="n">
        <x:f>'Positionen'!M70</x:f>
        <x:v>30326</x:v>
      </x:c>
      <x:c r="I27" s="8" t="n">
        <x:f>IF(ISNUMBER('Positionen'!G113),'Positionen'!G113,"fehlt *")</x:f>
        <x:v>303</x:v>
      </x:c>
      <x:c r="J27" s="8" t="n">
        <x:f>'Positionen'!M113</x:f>
        <x:v>35754</x:v>
      </x:c>
      <x:c r="K27" s="8" t="n">
        <x:f>IF(ISNUMBER('Positionen'!G156),'Positionen'!G156,"fehlt *")</x:f>
        <x:v>261.5</x:v>
      </x:c>
      <x:c r="L27" s="8" t="n">
        <x:f>'Positionen'!M156</x:f>
        <x:v>30857</x:v>
      </x:c>
      <x:c r="M27" s="8" t="n">
        <x:f>IF(ISNUMBER('Positionen'!G199),'Positionen'!G199,"fehlt *")</x:f>
        <x:v>285</x:v>
      </x:c>
      <x:c r="N27" s="8" t="n">
        <x:f>'Positionen'!M199</x:f>
        <x:v>33630</x:v>
      </x:c>
    </x:row>
    <x:row r="28" ht="34" customHeight="1">
      <x:c r="A28" s="16" t="str">
        <x:v>4.04</x:v>
      </x:c>
      <x:c r="B28" s="17" t="str">
        <x:v>Schalung Wände UG</x:v>
      </x:c>
      <x:c r="C28" s="23" t="n">
        <x:v>940</x:v>
      </x:c>
      <x:c r="D28" s="16" t="str">
        <x:v>m2</x:v>
      </x:c>
      <x:c r="E28" s="22" t="n">
        <x:f>IF(ISNUMBER('Positionen'!G28),'Positionen'!G28,"fehlt *")</x:f>
        <x:v>70.75</x:v>
      </x:c>
      <x:c r="F28" s="22" t="n">
        <x:f>'Positionen'!M28</x:f>
        <x:v>66505</x:v>
      </x:c>
      <x:c r="G28" s="22" t="n">
        <x:f>IF(ISNUMBER('Positionen'!G71),'Positionen'!G71,"fehlt *")</x:f>
        <x:v>69.05</x:v>
      </x:c>
      <x:c r="H28" s="22" t="n">
        <x:f>'Positionen'!M71</x:f>
        <x:v>64907</x:v>
      </x:c>
      <x:c r="I28" s="22" t="n">
        <x:f>IF(ISNUMBER('Positionen'!G114),'Positionen'!G114,"fehlt *")</x:f>
        <x:v>68.45</x:v>
      </x:c>
      <x:c r="J28" s="22" t="n">
        <x:f>'Positionen'!M114</x:f>
        <x:v>64343</x:v>
      </x:c>
      <x:c r="K28" s="22" t="n">
        <x:f>IF(ISNUMBER('Positionen'!G157),'Positionen'!G157,"fehlt *")</x:f>
        <x:v>72.9</x:v>
      </x:c>
      <x:c r="L28" s="22" t="n">
        <x:f>'Positionen'!M157</x:f>
        <x:v>68526</x:v>
      </x:c>
      <x:c r="M28" s="22" t="n">
        <x:f>IF(ISNUMBER('Positionen'!G200),'Positionen'!G200,"fehlt *")</x:f>
        <x:v>66.45</x:v>
      </x:c>
      <x:c r="N28" s="22" t="n">
        <x:f>'Positionen'!M200</x:f>
        <x:v>62463</x:v>
      </x:c>
    </x:row>
    <x:row r="29" ht="34" customHeight="1">
      <x:c r="A29" s="2" t="str">
        <x:v>4.05</x:v>
      </x:c>
      <x:c r="B29" s="13" t="str">
        <x:v>Decke über UG</x:v>
      </x:c>
      <x:c r="C29" s="24" t="n">
        <x:v>132</x:v>
      </x:c>
      <x:c r="D29" s="2" t="str">
        <x:v>m3</x:v>
      </x:c>
      <x:c r="E29" s="8" t="n">
        <x:f>IF(ISNUMBER('Positionen'!G29),'Positionen'!G29,"fehlt *")</x:f>
        <x:v>243</x:v>
      </x:c>
      <x:c r="F29" s="8" t="n">
        <x:f>'Positionen'!M29</x:f>
        <x:v>32076</x:v>
      </x:c>
      <x:c r="G29" s="8" t="n">
        <x:f>IF(ISNUMBER('Positionen'!G72),'Positionen'!G72,"fehlt *")</x:f>
        <x:v>247</x:v>
      </x:c>
      <x:c r="H29" s="8" t="n">
        <x:f>'Positionen'!M72</x:f>
        <x:v>32604</x:v>
      </x:c>
      <x:c r="I29" s="8" t="n">
        <x:f>IF(ISNUMBER('Positionen'!G115),'Positionen'!G115,"fehlt *")</x:f>
        <x:v>276.5</x:v>
      </x:c>
      <x:c r="J29" s="8" t="n">
        <x:f>'Positionen'!M115</x:f>
        <x:v>36498</x:v>
      </x:c>
      <x:c r="K29" s="8" t="n">
        <x:f>IF(ISNUMBER('Positionen'!G158),'Positionen'!G158,"fehlt *")</x:f>
        <x:v>234.5</x:v>
      </x:c>
      <x:c r="L29" s="8" t="n">
        <x:f>'Positionen'!M158</x:f>
        <x:v>30954</x:v>
      </x:c>
      <x:c r="M29" s="8" t="n">
        <x:f>IF(ISNUMBER('Positionen'!G201),'Positionen'!G201,"fehlt *")</x:f>
        <x:v>261</x:v>
      </x:c>
      <x:c r="N29" s="8" t="n">
        <x:f>'Positionen'!M201</x:f>
        <x:v>34452</x:v>
      </x:c>
    </x:row>
    <x:row r="30" ht="34" customHeight="1">
      <x:c r="A30" s="16" t="str">
        <x:v>4.06</x:v>
      </x:c>
      <x:c r="B30" s="17" t="str">
        <x:v>Schalung Decke über UG</x:v>
      </x:c>
      <x:c r="C30" s="23" t="n">
        <x:v>505</x:v>
      </x:c>
      <x:c r="D30" s="16" t="str">
        <x:v>m2</x:v>
      </x:c>
      <x:c r="E30" s="22" t="n">
        <x:f>IF(ISNUMBER('Positionen'!G30),'Positionen'!G30,"fehlt *")</x:f>
        <x:v>56.7</x:v>
      </x:c>
      <x:c r="F30" s="22" t="n">
        <x:f>'Positionen'!M30</x:f>
        <x:v>28633.5</x:v>
      </x:c>
      <x:c r="G30" s="22" t="n">
        <x:f>IF(ISNUMBER('Positionen'!G73),'Positionen'!G73,"fehlt *")</x:f>
        <x:v>59.75</x:v>
      </x:c>
      <x:c r="H30" s="22" t="n">
        <x:f>'Positionen'!M73</x:f>
        <x:v>30173.75</x:v>
      </x:c>
      <x:c r="I30" s="22" t="n">
        <x:f>IF(ISNUMBER('Positionen'!G116),'Positionen'!G116,"fehlt *")</x:f>
        <x:v>63.7</x:v>
      </x:c>
      <x:c r="J30" s="22" t="n">
        <x:f>'Positionen'!M116</x:f>
        <x:v>32168.5</x:v>
      </x:c>
      <x:c r="K30" s="22" t="n">
        <x:f>IF(ISNUMBER('Positionen'!G159),'Positionen'!G159,"fehlt *")</x:f>
        <x:v>58.7</x:v>
      </x:c>
      <x:c r="L30" s="22" t="n">
        <x:f>'Positionen'!M159</x:f>
        <x:v>29643.5</x:v>
      </x:c>
      <x:c r="M30" s="22" t="n">
        <x:f>IF(ISNUMBER('Positionen'!G202),'Positionen'!G202,"fehlt *")</x:f>
        <x:v>51.45</x:v>
      </x:c>
      <x:c r="N30" s="22" t="n">
        <x:f>'Positionen'!M202</x:f>
        <x:v>25982.25</x:v>
      </x:c>
    </x:row>
    <x:row r="31" ht="34" customHeight="1">
      <x:c r="A31" s="2" t="str">
        <x:v>4.07</x:v>
      </x:c>
      <x:c r="B31" s="13" t="str">
        <x:v>Decken Obergeschosse</x:v>
      </x:c>
      <x:c r="C31" s="24" t="n">
        <x:v>228</x:v>
      </x:c>
      <x:c r="D31" s="2" t="str">
        <x:v>m3</x:v>
      </x:c>
      <x:c r="E31" s="8" t="n">
        <x:f>IF(ISNUMBER('Positionen'!G31),'Positionen'!G31,"fehlt *")</x:f>
        <x:v>251.5</x:v>
      </x:c>
      <x:c r="F31" s="8" t="n">
        <x:f>'Positionen'!M31</x:f>
        <x:v>57342</x:v>
      </x:c>
      <x:c r="G31" s="8" t="n">
        <x:f>IF(ISNUMBER('Positionen'!G74),'Positionen'!G74,"fehlt *")</x:f>
        <x:v>255.5</x:v>
      </x:c>
      <x:c r="H31" s="8" t="n">
        <x:f>'Positionen'!M74</x:f>
        <x:v>58254</x:v>
      </x:c>
      <x:c r="I31" s="8" t="n">
        <x:f>IF(ISNUMBER('Positionen'!G117),'Positionen'!G117,"fehlt *")</x:f>
        <x:v>262.5</x:v>
      </x:c>
      <x:c r="J31" s="8" t="n">
        <x:f>'Positionen'!M117</x:f>
        <x:v>59850</x:v>
      </x:c>
      <x:c r="K31" s="8" t="n">
        <x:f>IF(ISNUMBER('Positionen'!G160),'Positionen'!G160,"fehlt *")</x:f>
        <x:v>274</x:v>
      </x:c>
      <x:c r="L31" s="8" t="n">
        <x:f>'Positionen'!M160</x:f>
        <x:v>62472</x:v>
      </x:c>
      <x:c r="M31" s="8" t="n">
        <x:f>IF(ISNUMBER('Positionen'!G203),'Positionen'!G203,"fehlt *")</x:f>
        <x:v>234</x:v>
      </x:c>
      <x:c r="N31" s="8" t="n">
        <x:f>'Positionen'!M203</x:f>
        <x:v>53352</x:v>
      </x:c>
    </x:row>
    <x:row r="32" ht="34" customHeight="1">
      <x:c r="A32" s="16" t="str">
        <x:v>4.08</x:v>
      </x:c>
      <x:c r="B32" s="17" t="str">
        <x:v>Schalung Decken Obergeschosse</x:v>
      </x:c>
      <x:c r="C32" s="23" t="n">
        <x:v>950</x:v>
      </x:c>
      <x:c r="D32" s="16" t="str">
        <x:v>m2</x:v>
      </x:c>
      <x:c r="E32" s="22" t="n">
        <x:f>IF(ISNUMBER('Positionen'!G32),'Positionen'!G32,"fehlt *")</x:f>
        <x:v>53.05</x:v>
      </x:c>
      <x:c r="F32" s="22" t="n">
        <x:f>'Positionen'!M32</x:f>
        <x:v>50397.5</x:v>
      </x:c>
      <x:c r="G32" s="22" t="n">
        <x:f>IF(ISNUMBER('Positionen'!G75),'Positionen'!G75,"fehlt *")</x:f>
        <x:v>57.9</x:v>
      </x:c>
      <x:c r="H32" s="22" t="n">
        <x:f>'Positionen'!M75</x:f>
        <x:v>55005</x:v>
      </x:c>
      <x:c r="I32" s="22" t="n">
        <x:f>IF(ISNUMBER('Positionen'!G118),'Positionen'!G118,"fehlt *")</x:f>
        <x:v>59</x:v>
      </x:c>
      <x:c r="J32" s="22" t="n">
        <x:f>'Positionen'!M118</x:f>
        <x:v>56050</x:v>
      </x:c>
      <x:c r="K32" s="22" t="n">
        <x:f>IF(ISNUMBER('Positionen'!G161),'Positionen'!G161,"fehlt *")</x:f>
        <x:v>50.8</x:v>
      </x:c>
      <x:c r="L32" s="22" t="n">
        <x:f>'Positionen'!M161</x:f>
        <x:v>48260</x:v>
      </x:c>
      <x:c r="M32" s="22" t="n">
        <x:f>IF(ISNUMBER('Positionen'!G204),'Positionen'!G204,"fehlt *")</x:f>
        <x:v>54.05</x:v>
      </x:c>
      <x:c r="N32" s="22" t="n">
        <x:f>'Positionen'!M204</x:f>
        <x:v>51347.5</x:v>
      </x:c>
    </x:row>
    <x:row r="33" ht="34" customHeight="1">
      <x:c r="A33" s="2" t="str">
        <x:v>4.09</x:v>
      </x:c>
      <x:c r="B33" s="13" t="str">
        <x:v>Stützen Stahlbeton</x:v>
      </x:c>
      <x:c r="C33" s="24" t="n">
        <x:v>64</x:v>
      </x:c>
      <x:c r="D33" s="2" t="str">
        <x:v>m</x:v>
      </x:c>
      <x:c r="E33" s="8" t="n">
        <x:f>IF(ISNUMBER('Positionen'!G33),'Positionen'!G33,"fehlt *")</x:f>
        <x:v>169.5</x:v>
      </x:c>
      <x:c r="F33" s="8" t="n">
        <x:f>'Positionen'!M33</x:f>
        <x:v>10848</x:v>
      </x:c>
      <x:c r="G33" s="8" t="n">
        <x:f>IF(ISNUMBER('Positionen'!G76),'Positionen'!G76,"fehlt *")</x:f>
        <x:v>159.5</x:v>
      </x:c>
      <x:c r="H33" s="8" t="n">
        <x:f>'Positionen'!M76</x:f>
        <x:v>10208</x:v>
      </x:c>
      <x:c r="I33" s="8" t="n">
        <x:f>IF(ISNUMBER('Positionen'!G119),'Positionen'!G119,"fehlt *")</x:f>
        <x:v>156.5</x:v>
      </x:c>
      <x:c r="J33" s="8" t="n">
        <x:f>'Positionen'!M119</x:f>
        <x:v>10016</x:v>
      </x:c>
      <x:c r="K33" s="8" t="n">
        <x:f>IF(ISNUMBER('Positionen'!G162),'Positionen'!G162,"fehlt *")</x:f>
        <x:v>160</x:v>
      </x:c>
      <x:c r="L33" s="8" t="n">
        <x:f>'Positionen'!M162</x:f>
        <x:v>10240</x:v>
      </x:c>
      <x:c r="M33" s="8" t="n">
        <x:f>IF(ISNUMBER('Positionen'!G205),'Positionen'!G205,"fehlt *")</x:f>
        <x:v>166.5</x:v>
      </x:c>
      <x:c r="N33" s="8" t="n">
        <x:f>'Positionen'!M205</x:f>
        <x:v>10656</x:v>
      </x:c>
    </x:row>
    <x:row r="34" ht="34" customHeight="1">
      <x:c r="A34" s="16" t="str">
        <x:v>4.10</x:v>
      </x:c>
      <x:c r="B34" s="17" t="str">
        <x:v>Treppenläufe vorfabriziert</x:v>
      </x:c>
      <x:c r="C34" s="23" t="n">
        <x:v>6</x:v>
      </x:c>
      <x:c r="D34" s="16" t="str">
        <x:v>st</x:v>
      </x:c>
      <x:c r="E34" s="22" t="n">
        <x:f>IF(ISNUMBER('Positionen'!G34),'Positionen'!G34,"fehlt *")</x:f>
        <x:v>3280</x:v>
      </x:c>
      <x:c r="F34" s="22" t="n">
        <x:f>'Positionen'!M34</x:f>
        <x:v>19680</x:v>
      </x:c>
      <x:c r="G34" s="22" t="n">
        <x:f>IF(ISNUMBER('Positionen'!G77),'Positionen'!G77,"fehlt *")</x:f>
        <x:v>3170</x:v>
      </x:c>
      <x:c r="H34" s="22" t="n">
        <x:f>'Positionen'!M77</x:f>
        <x:v>19020</x:v>
      </x:c>
      <x:c r="I34" s="22" t="n">
        <x:f>IF(ISNUMBER('Positionen'!G120),'Positionen'!G120,"fehlt *")</x:f>
        <x:v>3000</x:v>
      </x:c>
      <x:c r="J34" s="22" t="n">
        <x:f>'Positionen'!M120</x:f>
        <x:v>18000</x:v>
      </x:c>
      <x:c r="K34" s="22" t="n">
        <x:f>IF(ISNUMBER('Positionen'!G163),'Positionen'!G163,"fehlt *")</x:f>
        <x:v>3160</x:v>
      </x:c>
      <x:c r="L34" s="22" t="n">
        <x:f>'Positionen'!M163</x:f>
        <x:v>18960</x:v>
      </x:c>
      <x:c r="M34" s="22" t="n">
        <x:f>IF(ISNUMBER('Positionen'!G206),'Positionen'!G206,"fehlt *")</x:f>
        <x:v>2920</x:v>
      </x:c>
      <x:c r="N34" s="22" t="n">
        <x:f>'Positionen'!M206</x:f>
        <x:v>17520</x:v>
      </x:c>
    </x:row>
    <x:row r="35" ht="34" customHeight="1">
      <x:c r="A35" s="2" t="str">
        <x:v>4.11</x:v>
      </x:c>
      <x:c r="B35" s="13" t="str">
        <x:v>Betonstahl</x:v>
      </x:c>
      <x:c r="C35" s="24" t="n">
        <x:v>72</x:v>
      </x:c>
      <x:c r="D35" s="2" t="str">
        <x:v>t</x:v>
      </x:c>
      <x:c r="E35" s="8" t="n">
        <x:f>IF(ISNUMBER('Positionen'!G35),'Positionen'!G35,"fehlt *")</x:f>
        <x:v>2690</x:v>
      </x:c>
      <x:c r="F35" s="8" t="n">
        <x:f>'Positionen'!M35</x:f>
        <x:v>193680</x:v>
      </x:c>
      <x:c r="G35" s="8" t="n">
        <x:f>IF(ISNUMBER('Positionen'!G78),'Positionen'!G78,"fehlt *")</x:f>
        <x:v>2380</x:v>
      </x:c>
      <x:c r="H35" s="8" t="n">
        <x:f>'Positionen'!M78</x:f>
        <x:v>171360</x:v>
      </x:c>
      <x:c r="I35" s="8" t="n">
        <x:f>IF(ISNUMBER('Positionen'!G121),'Positionen'!G121,"fehlt *")</x:f>
        <x:v>2710</x:v>
      </x:c>
      <x:c r="J35" s="8" t="n">
        <x:f>'Positionen'!M121</x:f>
        <x:v>195120</x:v>
      </x:c>
      <x:c r="K35" s="8" t="n">
        <x:f>IF(ISNUMBER('Positionen'!G164),'Positionen'!G164,"fehlt *")</x:f>
        <x:v>2610</x:v>
      </x:c>
      <x:c r="L35" s="8" t="n">
        <x:f>'Positionen'!M164</x:f>
        <x:v>187920</x:v>
      </x:c>
      <x:c r="M35" s="8" t="n">
        <x:f>IF(ISNUMBER('Positionen'!G207),'Positionen'!G207,"fehlt *")</x:f>
        <x:v>2480</x:v>
      </x:c>
      <x:c r="N35" s="8" t="n">
        <x:f>'Positionen'!M207</x:f>
        <x:v>178560</x:v>
      </x:c>
    </x:row>
    <x:row r="36" ht="34" customHeight="1">
      <x:c r="A36" s="16" t="str">
        <x:v>4.12</x:v>
      </x:c>
      <x:c r="B36" s="17" t="str">
        <x:v>Fugenabdichtung</x:v>
      </x:c>
      <x:c r="C36" s="23" t="n">
        <x:v>180</x:v>
      </x:c>
      <x:c r="D36" s="16" t="str">
        <x:v>m</x:v>
      </x:c>
      <x:c r="E36" s="22" t="n">
        <x:f>IF(ISNUMBER('Positionen'!G36),'Positionen'!G36,"fehlt *")</x:f>
        <x:v>39.45</x:v>
      </x:c>
      <x:c r="F36" s="22" t="n">
        <x:f>'Positionen'!M36</x:f>
        <x:v>7101</x:v>
      </x:c>
      <x:c r="G36" s="22" t="n">
        <x:f>IF(ISNUMBER('Positionen'!G79),'Positionen'!G79,"fehlt *")</x:f>
        <x:v>34.7</x:v>
      </x:c>
      <x:c r="H36" s="22" t="n">
        <x:f>'Positionen'!M79</x:f>
        <x:v>6246</x:v>
      </x:c>
      <x:c r="I36" s="22" t="n">
        <x:f>IF(ISNUMBER('Positionen'!G122),'Positionen'!G122,"fehlt *")</x:f>
        <x:v>37.25</x:v>
      </x:c>
      <x:c r="J36" s="22" t="n">
        <x:f>'Positionen'!M122</x:f>
        <x:v>6705</x:v>
      </x:c>
      <x:c r="K36" s="22" t="n">
        <x:f>IF(ISNUMBER('Positionen'!G165),'Positionen'!G165,"fehlt *")</x:f>
        <x:v>35.5</x:v>
      </x:c>
      <x:c r="L36" s="22" t="n">
        <x:f>'Positionen'!M165</x:f>
        <x:v>6390</x:v>
      </x:c>
      <x:c r="M36" s="22" t="n">
        <x:f>IF(ISNUMBER('Positionen'!G208),'Positionen'!G208,"fehlt *")</x:f>
        <x:v>36.1</x:v>
      </x:c>
      <x:c r="N36" s="22" t="n">
        <x:f>'Positionen'!M208</x:f>
        <x:v>6498</x:v>
      </x:c>
    </x:row>
    <x:row r="37" ht="34" customHeight="1">
      <x:c r="A37" s="2" t="str">
        <x:v>4.13</x:v>
      </x:c>
      <x:c r="B37" s="13" t="str">
        <x:v>Aussparungen und Einlagen</x:v>
      </x:c>
      <x:c r="C37" s="24" t="n">
        <x:v>1</x:v>
      </x:c>
      <x:c r="D37" s="2" t="str">
        <x:v>psch</x:v>
      </x:c>
      <x:c r="E37" s="8" t="n">
        <x:f>IF(ISNUMBER('Positionen'!G37),'Positionen'!G37,"fehlt *")</x:f>
        <x:v>15400</x:v>
      </x:c>
      <x:c r="F37" s="8" t="n">
        <x:f>'Positionen'!M37</x:f>
        <x:v>15400</x:v>
      </x:c>
      <x:c r="G37" s="8" t="n">
        <x:f>IF(ISNUMBER('Positionen'!G80),'Positionen'!G80,"fehlt *")</x:f>
        <x:v>15000</x:v>
      </x:c>
      <x:c r="H37" s="8" t="n">
        <x:f>'Positionen'!M80</x:f>
        <x:v>15000</x:v>
      </x:c>
      <x:c r="I37" s="8" t="n">
        <x:f>IF(ISNUMBER('Positionen'!G123),'Positionen'!G123,"fehlt *")</x:f>
        <x:v>14000</x:v>
      </x:c>
      <x:c r="J37" s="8" t="n">
        <x:f>'Positionen'!M123</x:f>
        <x:v>14000</x:v>
      </x:c>
      <x:c r="K37" s="8" t="n">
        <x:f>IF(ISNUMBER('Positionen'!G166),'Positionen'!G166,"fehlt *")</x:f>
        <x:v>13700</x:v>
      </x:c>
      <x:c r="L37" s="8" t="n">
        <x:f>'Positionen'!M166</x:f>
        <x:v>13700</x:v>
      </x:c>
      <x:c r="M37" s="14" t="str">
        <x:f>IF(ISNUMBER('Positionen'!G209),'Positionen'!G209,"fehlt *")</x:f>
        <x:v>fehlt *</x:v>
      </x:c>
      <x:c r="N37" s="14" t="n">
        <x:f>'Positionen'!M209</x:f>
        <x:v>15400</x:v>
      </x:c>
    </x:row>
    <x:row r="38" ht="34" customHeight="1">
      <x:c r="A38" s="16" t="str">
        <x:v>4.14</x:v>
      </x:c>
      <x:c r="B38" s="17" t="str">
        <x:v>Bodenplatte abtaloschieren</x:v>
      </x:c>
      <x:c r="C38" s="23" t="n">
        <x:v>480</x:v>
      </x:c>
      <x:c r="D38" s="16" t="str">
        <x:v>m2</x:v>
      </x:c>
      <x:c r="E38" s="22" t="n">
        <x:f>IF(ISNUMBER('Positionen'!G38),'Positionen'!G38,"fehlt *")</x:f>
        <x:v>7.75</x:v>
      </x:c>
      <x:c r="F38" s="22" t="n">
        <x:f>'Positionen'!M38</x:f>
        <x:v>3720</x:v>
      </x:c>
      <x:c r="G38" s="22" t="n">
        <x:f>IF(ISNUMBER('Positionen'!G81),'Positionen'!G81,"fehlt *")</x:f>
        <x:v>6.9</x:v>
      </x:c>
      <x:c r="H38" s="22" t="n">
        <x:f>'Positionen'!M81</x:f>
        <x:v>3312</x:v>
      </x:c>
      <x:c r="I38" s="22" t="n">
        <x:f>IF(ISNUMBER('Positionen'!G124),'Positionen'!G124,"fehlt *")</x:f>
        <x:v>8.2</x:v>
      </x:c>
      <x:c r="J38" s="22" t="n">
        <x:f>'Positionen'!M124</x:f>
        <x:v>3936</x:v>
      </x:c>
      <x:c r="K38" s="22" t="n">
        <x:f>IF(ISNUMBER('Positionen'!G167),'Positionen'!G167,"fehlt *")</x:f>
        <x:v>7.1</x:v>
      </x:c>
      <x:c r="L38" s="22" t="n">
        <x:f>'Positionen'!M167</x:f>
        <x:v>3408</x:v>
      </x:c>
      <x:c r="M38" s="22" t="n">
        <x:f>IF(ISNUMBER('Positionen'!G210),'Positionen'!G210,"fehlt *")</x:f>
        <x:v>7.65</x:v>
      </x:c>
      <x:c r="N38" s="22" t="n">
        <x:f>'Positionen'!M210</x:f>
        <x:v>3672</x:v>
      </x:c>
    </x:row>
    <x:row r="39" ht="34" customHeight="1">
      <x:c r="A39" s="2" t="str">
        <x:v>5.01</x:v>
      </x:c>
      <x:c r="B39" s="13" t="str">
        <x:v>Mauerwerk Backstein 17,5 cm</x:v>
      </x:c>
      <x:c r="C39" s="24" t="n">
        <x:v>610</x:v>
      </x:c>
      <x:c r="D39" s="2" t="str">
        <x:v>m2</x:v>
      </x:c>
      <x:c r="E39" s="8" t="n">
        <x:f>IF(ISNUMBER('Positionen'!G39),'Positionen'!G39,"fehlt *")</x:f>
        <x:v>125.5</x:v>
      </x:c>
      <x:c r="F39" s="8" t="n">
        <x:f>'Positionen'!M39</x:f>
        <x:v>76555</x:v>
      </x:c>
      <x:c r="G39" s="8" t="n">
        <x:f>IF(ISNUMBER('Positionen'!G82),'Positionen'!G82,"fehlt *")</x:f>
        <x:v>118.5</x:v>
      </x:c>
      <x:c r="H39" s="8" t="n">
        <x:f>'Positionen'!M82</x:f>
        <x:v>72285</x:v>
      </x:c>
      <x:c r="I39" s="8" t="n">
        <x:f>IF(ISNUMBER('Positionen'!G125),'Positionen'!G125,"fehlt *")</x:f>
        <x:v>126</x:v>
      </x:c>
      <x:c r="J39" s="8" t="n">
        <x:f>'Positionen'!M125</x:f>
        <x:v>76860</x:v>
      </x:c>
      <x:c r="K39" s="8" t="n">
        <x:f>IF(ISNUMBER('Positionen'!G168),'Positionen'!G168,"fehlt *")</x:f>
        <x:v>107.5</x:v>
      </x:c>
      <x:c r="L39" s="8" t="n">
        <x:f>'Positionen'!M168</x:f>
        <x:v>65575</x:v>
      </x:c>
      <x:c r="M39" s="8" t="n">
        <x:f>IF(ISNUMBER('Positionen'!G211),'Positionen'!G211,"fehlt *")</x:f>
        <x:v>106</x:v>
      </x:c>
      <x:c r="N39" s="8" t="n">
        <x:f>'Positionen'!M211</x:f>
        <x:v>64660</x:v>
      </x:c>
    </x:row>
    <x:row r="40" ht="34" customHeight="1">
      <x:c r="A40" s="16" t="str">
        <x:v>5.02</x:v>
      </x:c>
      <x:c r="B40" s="17" t="str">
        <x:v>Mauerwerk Backstein 12,5 cm</x:v>
      </x:c>
      <x:c r="C40" s="23" t="n">
        <x:v>380</x:v>
      </x:c>
      <x:c r="D40" s="16" t="str">
        <x:v>m2</x:v>
      </x:c>
      <x:c r="E40" s="22" t="n">
        <x:f>IF(ISNUMBER('Positionen'!G40),'Positionen'!G40,"fehlt *")</x:f>
        <x:v>98.6</x:v>
      </x:c>
      <x:c r="F40" s="22" t="n">
        <x:f>'Positionen'!M40</x:f>
        <x:v>37468</x:v>
      </x:c>
      <x:c r="G40" s="22" t="n">
        <x:f>IF(ISNUMBER('Positionen'!G83),'Positionen'!G83,"fehlt *")</x:f>
        <x:v>99.2</x:v>
      </x:c>
      <x:c r="H40" s="22" t="n">
        <x:f>'Positionen'!M83</x:f>
        <x:v>37696</x:v>
      </x:c>
      <x:c r="I40" s="22" t="n">
        <x:f>IF(ISNUMBER('Positionen'!G126),'Positionen'!G126,"fehlt *")</x:f>
        <x:v>91.3</x:v>
      </x:c>
      <x:c r="J40" s="22" t="n">
        <x:f>'Positionen'!M126</x:f>
        <x:v>34694</x:v>
      </x:c>
      <x:c r="K40" s="22" t="n">
        <x:f>IF(ISNUMBER('Positionen'!G169),'Positionen'!G169,"fehlt *")</x:f>
        <x:v>98</x:v>
      </x:c>
      <x:c r="L40" s="22" t="n">
        <x:f>'Positionen'!M169</x:f>
        <x:v>37240</x:v>
      </x:c>
      <x:c r="M40" s="22" t="n">
        <x:f>IF(ISNUMBER('Positionen'!G212),'Positionen'!G212,"fehlt *")</x:f>
        <x:v>99.85</x:v>
      </x:c>
      <x:c r="N40" s="22" t="n">
        <x:f>'Positionen'!M212</x:f>
        <x:v>37943</x:v>
      </x:c>
    </x:row>
    <x:row r="41" ht="34" customHeight="1">
      <x:c r="A41" s="2" t="str">
        <x:v>5.03</x:v>
      </x:c>
      <x:c r="B41" s="13" t="str">
        <x:v>Mauerwerk Kalksandstein 15 cm</x:v>
      </x:c>
      <x:c r="C41" s="24" t="n">
        <x:v>145</x:v>
      </x:c>
      <x:c r="D41" s="2" t="str">
        <x:v>m2</x:v>
      </x:c>
      <x:c r="E41" s="8" t="n">
        <x:f>IF(ISNUMBER('Positionen'!G41),'Positionen'!G41,"fehlt *")</x:f>
        <x:v>111.5</x:v>
      </x:c>
      <x:c r="F41" s="8" t="n">
        <x:f>'Positionen'!M41</x:f>
        <x:v>16167.5</x:v>
      </x:c>
      <x:c r="G41" s="8" t="n">
        <x:f>IF(ISNUMBER('Positionen'!G84),'Positionen'!G84,"fehlt *")</x:f>
        <x:v>110</x:v>
      </x:c>
      <x:c r="H41" s="8" t="n">
        <x:f>'Positionen'!M84</x:f>
        <x:v>15950</x:v>
      </x:c>
      <x:c r="I41" s="8" t="n">
        <x:f>IF(ISNUMBER('Positionen'!G127),'Positionen'!G127,"fehlt *")</x:f>
        <x:v>110.5</x:v>
      </x:c>
      <x:c r="J41" s="8" t="n">
        <x:f>'Positionen'!M127</x:f>
        <x:v>16022.5</x:v>
      </x:c>
      <x:c r="K41" s="8" t="n">
        <x:f>IF(ISNUMBER('Positionen'!G170),'Positionen'!G170,"fehlt *")</x:f>
        <x:v>117</x:v>
      </x:c>
      <x:c r="L41" s="8" t="n">
        <x:f>'Positionen'!M170</x:f>
        <x:v>16965</x:v>
      </x:c>
      <x:c r="M41" s="8" t="n">
        <x:f>IF(ISNUMBER('Positionen'!G213),'Positionen'!G213,"fehlt *")</x:f>
        <x:v>104.5</x:v>
      </x:c>
      <x:c r="N41" s="8" t="n">
        <x:f>'Positionen'!M213</x:f>
        <x:v>15152.5</x:v>
      </x:c>
    </x:row>
    <x:row r="42" ht="34" customHeight="1">
      <x:c r="A42" s="16" t="str">
        <x:v>5.04</x:v>
      </x:c>
      <x:c r="B42" s="17" t="str">
        <x:v>Stürze vorfabriziert</x:v>
      </x:c>
      <x:c r="C42" s="23" t="n">
        <x:v>48</x:v>
      </x:c>
      <x:c r="D42" s="16" t="str">
        <x:v>st</x:v>
      </x:c>
      <x:c r="E42" s="22" t="n">
        <x:f>IF(ISNUMBER('Positionen'!G42),'Positionen'!G42,"fehlt *")</x:f>
        <x:v>163.5</x:v>
      </x:c>
      <x:c r="F42" s="22" t="n">
        <x:f>'Positionen'!M42</x:f>
        <x:v>7848</x:v>
      </x:c>
      <x:c r="G42" s="22" t="n">
        <x:f>IF(ISNUMBER('Positionen'!G85),'Positionen'!G85,"fehlt *")</x:f>
        <x:v>129.5</x:v>
      </x:c>
      <x:c r="H42" s="22" t="n">
        <x:f>'Positionen'!M85</x:f>
        <x:v>6216</x:v>
      </x:c>
      <x:c r="I42" s="22" t="n">
        <x:f>IF(ISNUMBER('Positionen'!G128),'Positionen'!G128,"fehlt *")</x:f>
        <x:v>141</x:v>
      </x:c>
      <x:c r="J42" s="22" t="n">
        <x:f>'Positionen'!M128</x:f>
        <x:v>6768</x:v>
      </x:c>
      <x:c r="K42" s="22" t="n">
        <x:f>IF(ISNUMBER('Positionen'!G171),'Positionen'!G171,"fehlt *")</x:f>
        <x:v>142</x:v>
      </x:c>
      <x:c r="L42" s="22" t="n">
        <x:f>'Positionen'!M171</x:f>
        <x:v>6816</x:v>
      </x:c>
      <x:c r="M42" s="22" t="n">
        <x:f>IF(ISNUMBER('Positionen'!G214),'Positionen'!G214,"fehlt *")</x:f>
        <x:v>136.5</x:v>
      </x:c>
      <x:c r="N42" s="22" t="n">
        <x:f>'Positionen'!M214</x:f>
        <x:v>6552</x:v>
      </x:c>
    </x:row>
    <x:row r="43" ht="34" customHeight="1">
      <x:c r="A43" s="2" t="str">
        <x:v>5.05</x:v>
      </x:c>
      <x:c r="B43" s="13" t="str">
        <x:v>Perimeterdämmung</x:v>
      </x:c>
      <x:c r="C43" s="24" t="n">
        <x:v>330</x:v>
      </x:c>
      <x:c r="D43" s="2" t="str">
        <x:v>m2</x:v>
      </x:c>
      <x:c r="E43" s="8" t="n">
        <x:f>IF(ISNUMBER('Positionen'!G43),'Positionen'!G43,"fehlt *")</x:f>
        <x:v>54.1</x:v>
      </x:c>
      <x:c r="F43" s="8" t="n">
        <x:f>'Positionen'!M43</x:f>
        <x:v>17853</x:v>
      </x:c>
      <x:c r="G43" s="14" t="str">
        <x:f>IF(ISNUMBER('Positionen'!G86),'Positionen'!G86,"fehlt *")</x:f>
        <x:v>fehlt *</x:v>
      </x:c>
      <x:c r="H43" s="14" t="n">
        <x:f>'Positionen'!M86</x:f>
        <x:v>17853</x:v>
      </x:c>
      <x:c r="I43" s="8" t="n">
        <x:f>IF(ISNUMBER('Positionen'!G129),'Positionen'!G129,"fehlt *")</x:f>
        <x:v>46.95</x:v>
      </x:c>
      <x:c r="J43" s="8" t="n">
        <x:f>'Positionen'!M129</x:f>
        <x:v>15493.5</x:v>
      </x:c>
      <x:c r="K43" s="8" t="n">
        <x:f>IF(ISNUMBER('Positionen'!G172),'Positionen'!G172,"fehlt *")</x:f>
        <x:v>43.55</x:v>
      </x:c>
      <x:c r="L43" s="8" t="n">
        <x:f>'Positionen'!M172</x:f>
        <x:v>14371.5</x:v>
      </x:c>
      <x:c r="M43" s="8" t="n">
        <x:f>IF(ISNUMBER('Positionen'!G215),'Positionen'!G215,"fehlt *")</x:f>
        <x:v>43.85</x:v>
      </x:c>
      <x:c r="N43" s="8" t="n">
        <x:f>'Positionen'!M215</x:f>
        <x:v>14470.5</x:v>
      </x:c>
    </x:row>
    <x:row r="44" ht="34" customHeight="1">
      <x:c r="A44" s="16" t="str">
        <x:v>6.01</x:v>
      </x:c>
      <x:c r="B44" s="17" t="str">
        <x:v>Kernbohrungen</x:v>
      </x:c>
      <x:c r="C44" s="23" t="n">
        <x:v>40</x:v>
      </x:c>
      <x:c r="D44" s="16" t="str">
        <x:v>st</x:v>
      </x:c>
      <x:c r="E44" s="22" t="n">
        <x:f>IF(ISNUMBER('Positionen'!G44),'Positionen'!G44,"fehlt *")</x:f>
        <x:v>126.5</x:v>
      </x:c>
      <x:c r="F44" s="22" t="n">
        <x:f>'Positionen'!M44</x:f>
        <x:v>5060</x:v>
      </x:c>
      <x:c r="G44" s="22" t="n">
        <x:f>IF(ISNUMBER('Positionen'!G87),'Positionen'!G87,"fehlt *")</x:f>
        <x:v>113</x:v>
      </x:c>
      <x:c r="H44" s="22" t="n">
        <x:f>'Positionen'!M87</x:f>
        <x:v>4520</x:v>
      </x:c>
      <x:c r="I44" s="22" t="n">
        <x:f>IF(ISNUMBER('Positionen'!G130),'Positionen'!G130,"fehlt *")</x:f>
        <x:v>107</x:v>
      </x:c>
      <x:c r="J44" s="22" t="n">
        <x:f>'Positionen'!M130</x:f>
        <x:v>4280</x:v>
      </x:c>
      <x:c r="K44" s="22" t="n">
        <x:f>IF(ISNUMBER('Positionen'!G173),'Positionen'!G173,"fehlt *")</x:f>
        <x:v>118</x:v>
      </x:c>
      <x:c r="L44" s="22" t="n">
        <x:f>'Positionen'!M173</x:f>
        <x:v>4720</x:v>
      </x:c>
      <x:c r="M44" s="22" t="n">
        <x:f>IF(ISNUMBER('Positionen'!G216),'Positionen'!G216,"fehlt *")</x:f>
        <x:v>110.5</x:v>
      </x:c>
      <x:c r="N44" s="22" t="n">
        <x:f>'Positionen'!M216</x:f>
        <x:v>4420</x:v>
      </x:c>
    </x:row>
    <x:row r="45" ht="34" customHeight="1">
      <x:c r="A45" s="2" t="str">
        <x:v>6.02</x:v>
      </x:c>
      <x:c r="B45" s="13" t="str">
        <x:v>Reinigung Rohbau</x:v>
      </x:c>
      <x:c r="C45" s="24" t="n">
        <x:v>1</x:v>
      </x:c>
      <x:c r="D45" s="2" t="str">
        <x:v>psch</x:v>
      </x:c>
      <x:c r="E45" s="8" t="n">
        <x:f>IF(ISNUMBER('Positionen'!G45),'Positionen'!G45,"fehlt *")</x:f>
        <x:v>5200</x:v>
      </x:c>
      <x:c r="F45" s="8" t="n">
        <x:f>'Positionen'!M45</x:f>
        <x:v>5200</x:v>
      </x:c>
      <x:c r="G45" s="8" t="n">
        <x:f>IF(ISNUMBER('Positionen'!G88),'Positionen'!G88,"fehlt *")</x:f>
        <x:v>4300</x:v>
      </x:c>
      <x:c r="H45" s="8" t="n">
        <x:f>'Positionen'!M88</x:f>
        <x:v>4300</x:v>
      </x:c>
      <x:c r="I45" s="8" t="n">
        <x:f>IF(ISNUMBER('Positionen'!G131),'Positionen'!G131,"fehlt *")</x:f>
        <x:v>4900</x:v>
      </x:c>
      <x:c r="J45" s="8" t="n">
        <x:f>'Positionen'!M131</x:f>
        <x:v>4900</x:v>
      </x:c>
      <x:c r="K45" s="8" t="n">
        <x:f>IF(ISNUMBER('Positionen'!G174),'Positionen'!G174,"fehlt *")</x:f>
        <x:v>5000</x:v>
      </x:c>
      <x:c r="L45" s="8" t="n">
        <x:f>'Positionen'!M174</x:f>
        <x:v>5000</x:v>
      </x:c>
      <x:c r="M45" s="8" t="n">
        <x:f>IF(ISNUMBER('Positionen'!G217),'Positionen'!G217,"fehlt *")</x:f>
        <x:v>4900</x:v>
      </x:c>
      <x:c r="N45" s="8" t="n">
        <x:f>'Positionen'!M217</x:f>
        <x:v>4900</x:v>
      </x:c>
    </x:row>
    <x:row r="46" ht="34" customHeight="1">
      <x:c r="A46" s="16" t="str">
        <x:v>6.03</x:v>
      </x:c>
      <x:c r="B46" s="17" t="str">
        <x:v>Regie Facharbeiter</x:v>
      </x:c>
      <x:c r="C46" s="23" t="n">
        <x:v>80</x:v>
      </x:c>
      <x:c r="D46" s="16" t="str">
        <x:v>h</x:v>
      </x:c>
      <x:c r="E46" s="22" t="n">
        <x:f>IF(ISNUMBER('Positionen'!G46),'Positionen'!G46,"fehlt *")</x:f>
        <x:v>78.05</x:v>
      </x:c>
      <x:c r="F46" s="22" t="n">
        <x:f>'Positionen'!M46</x:f>
        <x:v>6244</x:v>
      </x:c>
      <x:c r="G46" s="22" t="n">
        <x:f>IF(ISNUMBER('Positionen'!G89),'Positionen'!G89,"fehlt *")</x:f>
        <x:v>68.45</x:v>
      </x:c>
      <x:c r="H46" s="22" t="n">
        <x:f>'Positionen'!M89</x:f>
        <x:v>5476</x:v>
      </x:c>
      <x:c r="I46" s="22" t="n">
        <x:f>IF(ISNUMBER('Positionen'!G132),'Positionen'!G132,"fehlt *")</x:f>
        <x:v>76.75</x:v>
      </x:c>
      <x:c r="J46" s="22" t="n">
        <x:f>'Positionen'!M132</x:f>
        <x:v>6140</x:v>
      </x:c>
      <x:c r="K46" s="22" t="n">
        <x:f>IF(ISNUMBER('Positionen'!G175),'Positionen'!G175,"fehlt *")</x:f>
        <x:v>79.35</x:v>
      </x:c>
      <x:c r="L46" s="22" t="n">
        <x:f>'Positionen'!M175</x:f>
        <x:v>6348</x:v>
      </x:c>
      <x:c r="M46" s="22" t="n">
        <x:f>IF(ISNUMBER('Positionen'!G218),'Positionen'!G218,"fehlt *")</x:f>
        <x:v>71.5</x:v>
      </x:c>
      <x:c r="N46" s="22" t="n">
        <x:f>'Positionen'!M218</x:f>
        <x:v>5720</x:v>
      </x:c>
    </x:row>
    <x:row r="47" ht="34" customHeight="1">
      <x:c r="A47" s="2" t="str">
        <x:v>6.04</x:v>
      </x:c>
      <x:c r="B47" s="13" t="str">
        <x:v>Regie Hilfsarbeiter</x:v>
      </x:c>
      <x:c r="C47" s="24" t="n">
        <x:v>60</x:v>
      </x:c>
      <x:c r="D47" s="2" t="str">
        <x:v>h</x:v>
      </x:c>
      <x:c r="E47" s="8" t="n">
        <x:f>IF(ISNUMBER('Positionen'!G47),'Positionen'!G47,"fehlt *")</x:f>
        <x:v>65</x:v>
      </x:c>
      <x:c r="F47" s="8" t="n">
        <x:f>'Positionen'!M47</x:f>
        <x:v>3900</x:v>
      </x:c>
      <x:c r="G47" s="8" t="n">
        <x:f>IF(ISNUMBER('Positionen'!G90),'Positionen'!G90,"fehlt *")</x:f>
        <x:v>63.4</x:v>
      </x:c>
      <x:c r="H47" s="8" t="n">
        <x:f>'Positionen'!M90</x:f>
        <x:v>3804</x:v>
      </x:c>
      <x:c r="I47" s="8" t="n">
        <x:f>IF(ISNUMBER('Positionen'!G133),'Positionen'!G133,"fehlt *")</x:f>
        <x:v>66.05</x:v>
      </x:c>
      <x:c r="J47" s="8" t="n">
        <x:f>'Positionen'!M133</x:f>
        <x:v>3963</x:v>
      </x:c>
      <x:c r="K47" s="8" t="n">
        <x:f>IF(ISNUMBER('Positionen'!G176),'Positionen'!G176,"fehlt *")</x:f>
        <x:v>63.3</x:v>
      </x:c>
      <x:c r="L47" s="8" t="n">
        <x:f>'Positionen'!M176</x:f>
        <x:v>3798</x:v>
      </x:c>
      <x:c r="M47" s="8" t="n">
        <x:f>IF(ISNUMBER('Positionen'!G219),'Positionen'!G219,"fehlt *")</x:f>
        <x:v>64.3</x:v>
      </x:c>
      <x:c r="N47" s="8" t="n">
        <x:f>'Positionen'!M219</x:f>
        <x:v>3858</x:v>
      </x:c>
    </x:row>
    <x:row r="48" ht="34" customHeight="1">
      <x:c r="A48" s="16" t="str">
        <x:v>6.05</x:v>
      </x:c>
      <x:c r="B48" s="17" t="str">
        <x:v>Regie Bagger mit Maschinist</x:v>
      </x:c>
      <x:c r="C48" s="23" t="n">
        <x:v>16</x:v>
      </x:c>
      <x:c r="D48" s="16" t="str">
        <x:v>h</x:v>
      </x:c>
      <x:c r="E48" s="22" t="n">
        <x:f>IF(ISNUMBER('Positionen'!G48),'Positionen'!G48,"fehlt *")</x:f>
        <x:v>174</x:v>
      </x:c>
      <x:c r="F48" s="22" t="n">
        <x:f>'Positionen'!M48</x:f>
        <x:v>2784</x:v>
      </x:c>
      <x:c r="G48" s="22" t="n">
        <x:f>IF(ISNUMBER('Positionen'!G91),'Positionen'!G91,"fehlt *")</x:f>
        <x:v>153</x:v>
      </x:c>
      <x:c r="H48" s="22" t="n">
        <x:f>'Positionen'!M91</x:f>
        <x:v>2448</x:v>
      </x:c>
      <x:c r="I48" s="22" t="n">
        <x:f>IF(ISNUMBER('Positionen'!G134),'Positionen'!G134,"fehlt *")</x:f>
        <x:v>168.5</x:v>
      </x:c>
      <x:c r="J48" s="22" t="n">
        <x:f>'Positionen'!M134</x:f>
        <x:v>2696</x:v>
      </x:c>
      <x:c r="K48" s="22" t="n">
        <x:f>IF(ISNUMBER('Positionen'!G177),'Positionen'!G177,"fehlt *")</x:f>
        <x:v>183.5</x:v>
      </x:c>
      <x:c r="L48" s="22" t="n">
        <x:f>'Positionen'!M177</x:f>
        <x:v>2936</x:v>
      </x:c>
      <x:c r="M48" s="22" t="n">
        <x:f>IF(ISNUMBER('Positionen'!G220),'Positionen'!G220,"fehlt *")</x:f>
        <x:v>167</x:v>
      </x:c>
      <x:c r="N48" s="22" t="n">
        <x:f>'Positionen'!M220</x:f>
        <x:v>2672</x:v>
      </x:c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3" customHeight="1">
      <x:c r="A50" s="2" t="str">
        <x:v>* Höchstpreisergänzungen sind in den Beträgen enthalten. Gisler Pos. 2.04 bleibt ein Teilpreis ohne Gebühren + 8 %.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3" customHeight="1">
      <x:c r="A51" s="2" t="str">
        <x:v>Seeriet 1.04: CHF 0 ist in 1.01 enthalten. Dauerergänzung CHF 19’000 separat; Tannegger 3 % Rabatt erst auf Gesamtsumme.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20" hidden="0" customWidth="1"/>
    <x:col min="3" max="3" width="19" hidden="0" customWidth="1"/>
    <x:col min="4" max="4" width="61" hidden="0" customWidth="1"/>
    <x:col min="5" max="5" width="32" hidden="0" customWidth="1"/>
    <x:col min="6" max="6" width="75" hidden="0" customWidth="1"/>
    <x:col min="7" max="7" width="45" hidden="0" customWidth="1"/>
    <x:col min="8" max="8" width="16" hidden="0" customWidth="1"/>
    <x:col min="9" max="9" width="50" hidden="0" customWidth="1"/>
    <x:col min="10" max="10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Rückfragen und Vorbehalte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 t="str">
        <x:v>Alle Fragen sind vorbereitet, nicht versandt. Antworten mit Beleg eintragen; danach den Vergleich aktualisieren.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7" t="str">
        <x:v>ID</x:v>
      </x:c>
      <x:c r="B5" s="7" t="str">
        <x:v>Unternehmer</x:v>
      </x:c>
      <x:c r="C5" s="7" t="str">
        <x:v>Position / Bezug</x:v>
      </x:c>
      <x:c r="D5" s="7" t="str">
        <x:v>Befund</x:v>
      </x:c>
      <x:c r="E5" s="7" t="str">
        <x:v>Preiswirkung</x:v>
      </x:c>
      <x:c r="F5" s="7" t="str">
        <x:v>Rückfrage</x:v>
      </x:c>
      <x:c r="G5" s="7" t="str">
        <x:v>Quelle</x:v>
      </x:c>
      <x:c r="H5" s="7" t="str">
        <x:v>Status</x:v>
      </x:c>
      <x:c r="I5" s="7" t="str">
        <x:v>Antwort / Beleg</x:v>
      </x:c>
      <x:c r="J5" s="7" t="str">
        <x:v>Kategorie</x:v>
      </x:c>
    </x:row>
    <x:row r="6" ht="68" customHeight="1">
      <x:c r="A6" s="17" t="str">
        <x:v>K-01</x:v>
      </x:c>
      <x:c r="B6" s="17" t="str">
        <x:v>Kälin</x:v>
      </x:c>
      <x:c r="C6" s="17" t="str">
        <x:v>4.11</x:v>
      </x:c>
      <x:c r="D6" s="17" t="str">
        <x:v>72 t × CHF 2'380 = CHF 171'360. Gedruckt sind CHF 161'360.</x:v>
      </x:c>
      <x:c r="E6" s="17" t="str">
        <x:v>+ CHF 10'000 exkl. MWST</x:v>
      </x:c>
      <x:c r="F6" s="17" t="str">
        <x:v>Bitte EP CHF 2'380/t und korrigierten Positionsbetrag CHF 171'360 sowie neue Kapitelsumme bestätigen.</x:v>
      </x:c>
      <x:c r="G6" s="17" t="str">
        <x:v>Kälin S. 6, Pos. 4.11; LV S. 5</x:v>
      </x:c>
      <x:c r="H6" s="17" t="str">
        <x:v>Offen</x:v>
      </x:c>
      <x:c r="I6" s="19"/>
      <x:c r="J6" s="17" t="str">
        <x:v>Rechenfehler</x:v>
      </x:c>
    </x:row>
    <x:row r="7" ht="68" customHeight="1">
      <x:c r="A7" s="13" t="str">
        <x:v>K-02</x:v>
      </x:c>
      <x:c r="B7" s="13" t="str">
        <x:v>Kälin</x:v>
      </x:c>
      <x:c r="C7" s="13" t="str">
        <x:v>2.07</x:v>
      </x:c>
      <x:c r="D7" s="13" t="str">
        <x:v>Wasserhaltung fehlt vollständig in der Positionsliste; keine Preiszeile.</x:v>
      </x:c>
      <x:c r="E7" s="13" t="str">
        <x:v>Bewertungszuschlag CHF 10'800</x:v>
      </x:c>
      <x:c r="F7" s="13" t="str">
        <x:v>Bitte Wasserhaltung gemäss LV vollständig als Pauschale offerieren oder eine bereits enthaltene Leistung mit eindeutiger Zuordnung belegen.</x:v>
      </x:c>
      <x:c r="G7" s="13" t="str">
        <x:v>Kälin S. 4, Übergang 2.06 zu Kapitel 3; LV S. 4; Tannegger S. 4</x:v>
      </x:c>
      <x:c r="H7" s="13" t="str">
        <x:v>Offen</x:v>
      </x:c>
      <x:c r="I7" s="19"/>
      <x:c r="J7" s="13" t="str">
        <x:v>Fehlende Position</x:v>
      </x:c>
    </x:row>
    <x:row r="8" ht="68" customHeight="1">
      <x:c r="A8" s="17" t="str">
        <x:v>K-03</x:v>
      </x:c>
      <x:c r="B8" s="17" t="str">
        <x:v>Kälin</x:v>
      </x:c>
      <x:c r="C8" s="17" t="str">
        <x:v>5.05</x:v>
      </x:c>
      <x:c r="D8" s="17" t="str">
        <x:v>Perimeterdämmung ohne Preis; Ausführung durch Dämmunternehmer empfohlen.</x:v>
      </x:c>
      <x:c r="E8" s="17" t="str">
        <x:v>Bewertungszuschlag CHF 17'853</x:v>
      </x:c>
      <x:c r="F8" s="17" t="str">
        <x:v>Bitte 330 m² XPS 120 mm inkl. Verklebung, Schutz- und Drainagebahn offerieren. Falls Fremdvergabe: Schnittstellen und vollständigen Fremdpreis klären.</x:v>
      </x:c>
      <x:c r="G8" s="17" t="str">
        <x:v>Kälin S. 6; LV S. 5; Brändli S. 5</x:v>
      </x:c>
      <x:c r="H8" s="17" t="str">
        <x:v>Offen</x:v>
      </x:c>
      <x:c r="I8" s="19"/>
      <x:c r="J8" s="17" t="str">
        <x:v>Nicht offeriert</x:v>
      </x:c>
    </x:row>
    <x:row r="9" ht="68" customHeight="1">
      <x:c r="A9" s="13" t="str">
        <x:v>K-04</x:v>
      </x:c>
      <x:c r="B9" s="13" t="str">
        <x:v>Kälin</x:v>
      </x:c>
      <x:c r="C9" s="13" t="str">
        <x:v>4.11 / Ziff. 7</x:v>
      </x:c>
      <x:c r="D9" s="13" t="str">
        <x:v>Ändert sich der Stahl-Einstandspreis gegenüber August 2026 um mehr als 5 %, wird die Differenz weiterverrechnet. Widerspricht LV-Festpreis.</x:v>
      </x:c>
      <x:c r="E9" s="13" t="str">
        <x:v>Nicht bezifferbar</x:v>
      </x:c>
      <x:c r="F9" s="13" t="str">
        <x:v>Bitte Festpreis bis Fertigstellung bestätigen und Klausel streichen. Sonst: Lieferantenbasis, Lieferdatum, Zuschlagsformel, gesamte Differenz oder nur Schwellenüberschreitung, Senkungen und Obergrenze offenlegen.</x:v>
      </x:c>
      <x:c r="G9" s="13" t="str">
        <x:v>Kälin S. 8 Ziff. 7; LV S. 2</x:v>
      </x:c>
      <x:c r="H9" s="13" t="str">
        <x:v>Offen</x:v>
      </x:c>
      <x:c r="I9" s="19"/>
      <x:c r="J9" s="13" t="str">
        <x:v>Preisvorbehalt</x:v>
      </x:c>
    </x:row>
    <x:row r="10" ht="68" customHeight="1">
      <x:c r="A10" s="17" t="str">
        <x:v>T-01</x:v>
      </x:c>
      <x:c r="B10" s="17" t="str">
        <x:v>Tannegger</x:v>
      </x:c>
      <x:c r="C10" s="17" t="str">
        <x:v>2.02</x:v>
      </x:c>
      <x:c r="D10" s="17" t="str">
        <x:v>1'350 statt 1'450 m³ Baugrubenaushub; Differenz 100 m³ × CHF 26.30.</x:v>
      </x:c>
      <x:c r="E10" s="17" t="str">
        <x:v>+ CHF 2'630 vor Rabatt</x:v>
      </x:c>
      <x:c r="F10" s="17" t="str">
        <x:v>Bitte LV-Menge 1'450 m³ bei unverändertem EP bestätigen. Eine Begründung für die Reduktion ist in den gelieferten Unterlagen nicht ersichtlich.</x:v>
      </x:c>
      <x:c r="G10" s="17" t="str">
        <x:v>Tannegger S. 3; LV S. 2–3</x:v>
      </x:c>
      <x:c r="H10" s="17" t="str">
        <x:v>Offen</x:v>
      </x:c>
      <x:c r="I10" s="19"/>
      <x:c r="J10" s="17" t="str">
        <x:v>Mengenabweichung</x:v>
      </x:c>
    </x:row>
    <x:row r="11" ht="68" customHeight="1">
      <x:c r="A11" s="13" t="str">
        <x:v>T-02</x:v>
      </x:c>
      <x:c r="B11" s="13" t="str">
        <x:v>Tannegger</x:v>
      </x:c>
      <x:c r="C11" s="13" t="str">
        <x:v>5.01</x:v>
      </x:c>
      <x:c r="D11" s="13" t="str">
        <x:v>560 statt 610 m² Backstein 17,5 cm; Differenz 50 m² × CHF 126.</x:v>
      </x:c>
      <x:c r="E11" s="13" t="str">
        <x:v>+ CHF 6'300 vor Rabatt</x:v>
      </x:c>
      <x:c r="F11" s="13" t="str">
        <x:v>Bitte LV-Menge 610 m² bei unverändertem EP und Gesamtrabatt von 3 % auch auf die korrigierte Summe bestätigen.</x:v>
      </x:c>
      <x:c r="G11" s="13" t="str">
        <x:v>Tannegger S. 5; Rabatt S. 1–2, 12; LV S. 5</x:v>
      </x:c>
      <x:c r="H11" s="13" t="str">
        <x:v>Offen</x:v>
      </x:c>
      <x:c r="I11" s="19"/>
      <x:c r="J11" s="13" t="str">
        <x:v>Mengenabweichung</x:v>
      </x:c>
    </x:row>
    <x:row r="12" ht="68" customHeight="1">
      <x:c r="A12" s="17" t="str">
        <x:v>T-03</x:v>
      </x:c>
      <x:c r="B12" s="17" t="str">
        <x:v>Tannegger</x:v>
      </x:c>
      <x:c r="C12" s="17" t="str">
        <x:v>Ziff. 8</x:v>
      </x:c>
      <x:c r="D12" s="17" t="str">
        <x:v>Erforderliche Winterbaumassnahmen nicht in EP enthalten; Verrechnung nach Regie. LV verlangt Einschluss für Terminprogramm Februar bis November 2027.</x:v>
      </x:c>
      <x:c r="E12" s="17" t="str">
        <x:v>Nicht bezifferbar</x:v>
      </x:c>
      <x:c r="F12" s="17" t="str">
        <x:v>Bitte sämtliche zur Termineinhaltung nötigen Winterbaumassnahmen ohne Zusatzpreis einschliessen oder eine verbindliche Zusatzpauschale inkl. Rabattwirkung anbieten.</x:v>
      </x:c>
      <x:c r="G12" s="17" t="str">
        <x:v>Tannegger S. 7 Ziff. 8; LV S. 2</x:v>
      </x:c>
      <x:c r="H12" s="17" t="str">
        <x:v>Offen</x:v>
      </x:c>
      <x:c r="I12" s="19"/>
      <x:c r="J12" s="17" t="str">
        <x:v>Leistungsausschluss</x:v>
      </x:c>
    </x:row>
    <x:row r="13" ht="68" customHeight="1">
      <x:c r="A13" s="13" t="str">
        <x:v>G-01</x:v>
      </x:c>
      <x:c r="B13" s="13" t="str">
        <x:v>Gisler-Rohrbach</x:v>
      </x:c>
      <x:c r="C13" s="13" t="str">
        <x:v>2.04 / Ziff. 5</x:v>
      </x:c>
      <x:c r="D13" s="13" t="str">
        <x:v>Deponie- und Annahmegebühren in den EP ausgeschlossen; Belege plus 8 % Umtriebe. Pos. 2.04 enthält gleichwohl unverändert den LV-Einschluss.</x:v>
      </x:c>
      <x:c r="E13" s="13" t="str">
        <x:v>Gebühren × 1.08 zusätzlich; offen</x:v>
      </x:c>
      <x:c r="F13" s="13" t="str">
        <x:v>Bitte verbindlichen Komplettpreis für 1'300 m³ feste Masse inkl. sämtlicher Gebühren und Umtriebe anbieten und widersprechende Klausel streichen. Gilt der Ausschluss auch für weitere Entsorgungsleistungen? Bei Gewichtstarifen Umrechnung belegen.</x:v>
      </x:c>
      <x:c r="G13" s="13" t="str">
        <x:v>Gisler-Rohrbach S. 4 Pos. 2.04 und S. 7 Ziff. 5; LV S. 2–3</x:v>
      </x:c>
      <x:c r="H13" s="13" t="str">
        <x:v>Offen</x:v>
      </x:c>
      <x:c r="I13" s="19"/>
      <x:c r="J13" s="13" t="str">
        <x:v>Gebühren ausgeschlossen</x:v>
      </x:c>
    </x:row>
    <x:row r="14" ht="68" customHeight="1">
      <x:c r="A14" s="17" t="str">
        <x:v>G-02</x:v>
      </x:c>
      <x:c r="B14" s="17" t="str">
        <x:v>Gisler-Rohrbach</x:v>
      </x:c>
      <x:c r="C14" s="17" t="str">
        <x:v>Variante V1</x:v>
      </x:c>
      <x:c r="D14" s="17" t="str">
        <x:v>Doppelwände ersetzen nur 4.03 + 4.04. CHF 96'930 statt CHF 99'383; Minderpreis CHF 2'453. Ingenieurfreigabe Voraussetzung.</x:v>
      </x:c>
      <x:c r="E14" s="17" t="str">
        <x:v>- CHF 2'453 nur bei Variantenwahl</x:v>
      </x:c>
      <x:c r="F14" s="17" t="str">
        <x:v>Bitte technische Gleichwertigkeit, Wasserdichtheit, Fugen-/Armierungsschnittstellen zu 4.11/4.12 und Bauzeitgewinn belegen; Freigabe des Bauingenieurs einholen. Grundangebot bleibt separat.</x:v>
      </x:c>
      <x:c r="G14" s="17" t="str">
        <x:v>Gisler-Rohrbach S. 11; LV S. 2, 4–5</x:v>
      </x:c>
      <x:c r="H14" s="17" t="str">
        <x:v>Offen</x:v>
      </x:c>
      <x:c r="I14" s="19"/>
      <x:c r="J14" s="17" t="str">
        <x:v>Separate Variante</x:v>
      </x:c>
    </x:row>
    <x:row r="15" ht="68" customHeight="1">
      <x:c r="A15" s="13" t="str">
        <x:v>S-01</x:v>
      </x:c>
      <x:c r="B15" s="13" t="str">
        <x:v>Seeriet</x:v>
      </x:c>
      <x:c r="C15" s="13" t="str">
        <x:v>4.13</x:v>
      </x:c>
      <x:c r="D15" s="13" t="str">
        <x:v>Aussparungen und Einlagen ohne EP/Betrag, mit Vermerk «nach Aufwand in Regie».</x:v>
      </x:c>
      <x:c r="E15" s="13" t="str">
        <x:v>Bewertungszuschlag CHF 15'400</x:v>
      </x:c>
      <x:c r="F15" s="13" t="str">
        <x:v>Bitte vollständige Pauschale für das ganze Gebäude gemäss LV anbieten und bestätigen, dass keine zusätzliche Regie für denselben Leistungsumfang anfällt.</x:v>
      </x:c>
      <x:c r="G15" s="13" t="str">
        <x:v>Seeriet S. 5; LV S. 5; Brändli S. 5</x:v>
      </x:c>
      <x:c r="H15" s="13" t="str">
        <x:v>Offen</x:v>
      </x:c>
      <x:c r="I15" s="19"/>
      <x:c r="J15" s="13" t="str">
        <x:v>Regie statt Pauschale</x:v>
      </x:c>
    </x:row>
    <x:row r="16" ht="68" customHeight="1">
      <x:c r="A16" s="17" t="str">
        <x:v>S-02</x:v>
      </x:c>
      <x:c r="B16" s="17" t="str">
        <x:v>Seeriet</x:v>
      </x:c>
      <x:c r="C16" s="17" t="str">
        <x:v>1.01–1.03 / Ziff. 6</x:v>
      </x:c>
      <x:c r="D16" s="17" t="str">
        <x:v>Installation, Kran und Bauzaun nur 7 Monate; jeder weitere angefangene Monat CHF 9'500. LV verlangt rund 9 Monate.</x:v>
      </x:c>
      <x:c r="E16" s="17" t="str">
        <x:v>+ CHF 19'000 für 2 Monate</x:v>
      </x:c>
      <x:c r="F16" s="17" t="str">
        <x:v>Bitte gesamten Zeitraum Mitte Februar bis Mitte November 2027 pauschal einschliessen. Start-/Enddatum, Zählweise angefangener Monate und Abbauzeit bestätigen; weitere Monatsauslösung vermeiden.</x:v>
      </x:c>
      <x:c r="G16" s="17" t="str">
        <x:v>Seeriet S. 7 Ziff. 6 und S. 10; LV S. 2–3</x:v>
      </x:c>
      <x:c r="H16" s="17" t="str">
        <x:v>Offen</x:v>
      </x:c>
      <x:c r="I16" s="19"/>
      <x:c r="J16" s="17" t="str">
        <x:v>Zu kurze Vorhaltung</x:v>
      </x:c>
    </x:row>
    <x:row r="17" ht="68" customHeight="1">
      <x:c r="A17" s="13" t="str">
        <x:v>S-03</x:v>
      </x:c>
      <x:c r="B17" s="13" t="str">
        <x:v>Seeriet</x:v>
      </x:c>
      <x:c r="C17" s="13" t="str">
        <x:v>1.04</x:v>
      </x:c>
      <x:c r="D17" s="13" t="str">
        <x:v>CHF 0 mit ausdrücklichem Verweis «in Pos. 1.01 enthalten». Kein fehlender Preis.</x:v>
      </x:c>
      <x:c r="E17" s="13" t="str">
        <x:v>Kein Zuschlag</x:v>
      </x:c>
      <x:c r="F17" s="13" t="str">
        <x:v>Bitte vollständigen Umfang 1.04 innerhalb 1.01 bestätigen. Anschluss/Verteilung und separat verrechneten Verbrauch sauber abgrenzen.</x:v>
      </x:c>
      <x:c r="G17" s="13" t="str">
        <x:v>Seeriet S. 3; LV S. 3</x:v>
      </x:c>
      <x:c r="H17" s="13" t="str">
        <x:v>Offen</x:v>
      </x:c>
      <x:c r="I17" s="19"/>
      <x:c r="J17" s="13" t="str">
        <x:v>Enthaltene Leistung</x:v>
      </x:c>
    </x:row>
    <x:row r="18" ht="68" customHeight="1">
      <x:c r="A18" s="17" t="str">
        <x:v>B-01</x:v>
      </x:c>
      <x:c r="B18" s="17" t="str">
        <x:v>Brändli</x:v>
      </x:c>
      <x:c r="C18" s="17" t="str">
        <x:v>Skonto</x:v>
      </x:c>
      <x:c r="D18" s="17" t="str">
        <x:v>2 % nur bei Zahlung innert 10 Tagen; 30 Tage netto bleiben Vergleichsbasis.</x:v>
      </x:c>
      <x:c r="E18" s="17" t="str">
        <x:v>Optional CHF 20'035.18 exkl. MWST</x:v>
      </x:c>
      <x:c r="F18" s="17" t="str">
        <x:v>Bitte Anwendbarkeit auf Abschläge und Schlusszahlung, Fristbeginn und Berechnungsbasis bestätigen. Bauherrschaft klärt, ob 10 Tage zuverlässig eingehalten werden können.</x:v>
      </x:c>
      <x:c r="G18" s="17" t="str">
        <x:v>Brändli S. 2, 7, 12; LV S. 2</x:v>
      </x:c>
      <x:c r="H18" s="17" t="str">
        <x:v>Offen</x:v>
      </x:c>
      <x:c r="I18" s="19"/>
      <x:c r="J18" s="17" t="str">
        <x:v>Bedingter Abzug</x:v>
      </x:c>
    </x:row>
    <x:row r="19" ht="68" customHeight="1">
      <x:c r="A19" s="13" t="str">
        <x:v>A-01</x:v>
      </x:c>
      <x:c r="B19" s="13" t="str">
        <x:v>Alle</x:v>
      </x:c>
      <x:c r="C19" s="13" t="str">
        <x:v>Garantie / Vertragsbasis</x:v>
      </x:c>
      <x:c r="D19" s="13" t="str">
        <x:v>Offerten nennen zweijährige Solidarbürgschaft, aber nicht ausdrücklich deren Höhe. LV verlangt 10 % der Werksumme; monatliche Zahlung 90 %, Rückbehalt 10 %.</x:v>
      </x:c>
      <x:c r="E19" s="13" t="str">
        <x:v>Kein pauschaler Preiszuschlag</x:v>
      </x:c>
      <x:c r="F19" s="13" t="str">
        <x:v>Bitte Garantiehöhe 10 %, Zahlungs-/Rückbehaltsregeln, Festpreise und Rangfolge LV gegenüber Offertbedingungen verbindlich bestätigen. Unterzeichnetes bereinigtes Angebot einholen.</x:v>
      </x:c>
      <x:c r="G19" s="13" t="str">
        <x:v>LV S. 2; Bedingungen Brändli/Tannegger/Seeriet/Gisler-Rohrbach S. 7, Kälin S. 8; Unterschriftsseiten</x:v>
      </x:c>
      <x:c r="H19" s="13" t="str">
        <x:v>Offen</x:v>
      </x:c>
      <x:c r="I19" s="19"/>
      <x:c r="J19" s="13" t="str">
        <x:v>Gemeinsame Klärung</x:v>
      </x:c>
    </x:row>
    <x:row r="20" ht="100" customHeight="1">
      <x:c r="A20" s="17" t="str">
        <x:v>A-02</x:v>
      </x:c>
      <x:c r="B20" s="17" t="str">
        <x:v>Alle</x:v>
      </x:c>
      <x:c r="C20" s="17" t="str">
        <x:v>Schnittstellen / Programm</x:v>
      </x:c>
      <x:c r="D20" s="17" t="str">
        <x:v>Bauwasser/-stromverbrauch separat; Geometerleistungen bauseits, 40-t-Zufahrt vorausgesetzt, Bauwesenversicherung bauseits, Fremdabfälle/Altlasten und Sonderarbeitszeiten ausgeschlossen. Pläne 3 Wochen vor Betonieren nötig.</x:v>
      </x:c>
      <x:c r="E20" s="17" t="str">
        <x:v>Ausserhalb der bezifferten Vergleichsbasis</x:v>
      </x:c>
      <x:c r="F20" s="17" t="str">
        <x:v>Bitte Zuständigkeiten und allfällige Mehrkosten bestätigen, insbesondere Kranenergie (laut Pos. 1.02 enthalten) gegenüber allgemeiner Verbrauchsklausel sowie Logistik- und Planliefertermine. Pläne/Baugrundbericht liegen hier nicht zur Prüfung vor.</x:v>
      </x:c>
      <x:c r="G20" s="17" t="str">
        <x:v>LV S. 2–3; Offertbedingungen; Bauprogramme Brändli/Tannegger/Seeriet S. 10, Gisler-Rohrbach S. 10, Kälin S. 11</x:v>
      </x:c>
      <x:c r="H20" s="17" t="str">
        <x:v>Offen</x:v>
      </x:c>
      <x:c r="I20" s="19"/>
      <x:c r="J20" s="17" t="str">
        <x:v>Gemeinsame Voraussetzungen</x:v>
      </x:c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</x:sheetData>
  <x:dataValidations count="1">
    <x:dataValidation type="list" sqref="H6:H20">
      <x:formula1>"Offen,Antwort erhalten,Geklärt"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19ebfa326a4e1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9" hidden="0" customWidth="1"/>
    <x:col min="3" max="3" width="36" hidden="0" customWidth="1"/>
    <x:col min="4" max="4" width="12" hidden="0" customWidth="1"/>
    <x:col min="5" max="5" width="9" hidden="0" customWidth="1"/>
    <x:col min="6" max="6" width="13" hidden="0" customWidth="1"/>
    <x:col min="7" max="7" width="15" hidden="0" customWidth="1"/>
    <x:col min="8" max="8" width="17" hidden="0" customWidth="1"/>
    <x:col min="9" max="9" width="17" hidden="0" customWidth="1"/>
    <x:col min="10" max="10" width="17" hidden="0" customWidth="1"/>
    <x:col min="11" max="11" width="19" hidden="0" customWidth="1"/>
    <x:col min="12" max="12" width="19" hidden="0" customWidth="1"/>
    <x:col min="13" max="13" width="21" hidden="0" customWidth="1"/>
    <x:col min="14" max="14" width="23" hidden="0" customWidth="1"/>
    <x:col min="15" max="15" width="46" hidden="0" customWidth="1"/>
    <x:col min="16" max="16" width="27" hidden="0" customWidth="1"/>
    <x:col min="17" max="17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Positionsprüfung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 t="str">
        <x:v>Originaldaten blau; Formeln schwarz. Fehlender Preis bleibt leer. Bewertungszuschläge separat; Beträge CHF exkl. MWST vor Rabatt.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34" customHeight="1">
      <x:c r="A5" s="7" t="str">
        <x:v>Unternehmer</x:v>
      </x:c>
      <x:c r="B5" s="7" t="str">
        <x:v>LV-Pos.</x:v>
      </x:c>
      <x:c r="C5" s="7" t="str">
        <x:v>Kurzbeschrieb</x:v>
      </x:c>
      <x:c r="D5" s="7" t="str">
        <x:v>LV-Menge</x:v>
      </x:c>
      <x:c r="E5" s="7" t="str">
        <x:v>Einheit</x:v>
      </x:c>
      <x:c r="F5" s="7" t="str">
        <x:v>Offertmenge</x:v>
      </x:c>
      <x:c r="G5" s="7" t="str">
        <x:v>Original-EP</x:v>
      </x:c>
      <x:c r="H5" s="7" t="str">
        <x:v>Originalbetrag</x:v>
      </x:c>
      <x:c r="I5" s="7" t="str">
        <x:v>Menge × EP</x:v>
      </x:c>
      <x:c r="J5" s="7" t="str">
        <x:v>Rechenkorrektur</x:v>
      </x:c>
      <x:c r="K5" s="7" t="str">
        <x:v>LV-Mengenkorrektur</x:v>
      </x:c>
      <x:c r="L5" s="7" t="str">
        <x:v>Bewertungszuschlag</x:v>
      </x:c>
      <x:c r="M5" s="7" t="str">
        <x:v>LV-Betrag bereinigt</x:v>
      </x:c>
      <x:c r="N5" s="7" t="str">
        <x:v>Einordnung</x:v>
      </x:c>
      <x:c r="O5" s="7" t="str">
        <x:v>Hinweis</x:v>
      </x:c>
      <x:c r="P5" s="7" t="str">
        <x:v>Offertquelle</x:v>
      </x:c>
      <x:c r="Q5" s="7" t="str">
        <x:v>LV-Quelle</x:v>
      </x:c>
    </x:row>
    <x:row r="6" ht="42" customHeight="1">
      <x:c r="A6" s="16" t="str">
        <x:v>Brändli</x:v>
      </x:c>
      <x:c r="B6" s="16" t="str">
        <x:v>1.01</x:v>
      </x:c>
      <x:c r="C6" s="17" t="str">
        <x:v>Baustelleninstallation</x:v>
      </x:c>
      <x:c r="D6" s="26" t="n">
        <x:v>1</x:v>
      </x:c>
      <x:c r="E6" s="26" t="str">
        <x:v>psch</x:v>
      </x:c>
      <x:c r="F6" s="26" t="n">
        <x:v>1</x:v>
      </x:c>
      <x:c r="G6" s="27" t="n">
        <x:v>39000</x:v>
      </x:c>
      <x:c r="H6" s="27" t="n">
        <x:v>39000</x:v>
      </x:c>
      <x:c r="I6" s="22" t="n">
        <x:f>IF(ISNUMBER(G6),ROUND(F6*G6,2),"")</x:f>
        <x:v>39000</x:v>
      </x:c>
      <x:c r="J6" s="22" t="n">
        <x:f>IF(ISNUMBER(G6),ROUND(I6-H6,2),"")</x:f>
        <x:v>0</x:v>
      </x:c>
      <x:c r="K6" s="22" t="n">
        <x:f>IF(ISNUMBER(G6),ROUND((D6-F6)*G6,2),"")</x:f>
        <x:v>0</x:v>
      </x:c>
      <x:c r="L6" s="22" t="n">
        <x:v>0</x:v>
      </x:c>
      <x:c r="M6" s="22" t="n">
        <x:f>IF(ISNUMBER(G6),ROUND(D6*G6,2),IF(AND(ISNUMBER(L6),L6&gt;0),L6,"offen"))</x:f>
        <x:v>39000</x:v>
      </x:c>
      <x:c r="N6" s="17" t="str">
        <x:v>Offeriert</x:v>
      </x:c>
      <x:c r="O6" s="17" t="str"/>
      <x:c r="P6" s="17" t="str">
        <x:v>Brändli S. 3</x:v>
      </x:c>
      <x:c r="Q6" s="17" t="str">
        <x:v>LV S. 3</x:v>
      </x:c>
    </x:row>
    <x:row r="7" ht="42" customHeight="1">
      <x:c r="A7" s="2" t="str">
        <x:v>Brändli</x:v>
      </x:c>
      <x:c r="B7" s="2" t="str">
        <x:v>1.02</x:v>
      </x:c>
      <x:c r="C7" s="13" t="str">
        <x:v>Turmdrehkran</x:v>
      </x:c>
      <x:c r="D7" s="28" t="n">
        <x:v>1</x:v>
      </x:c>
      <x:c r="E7" s="28" t="str">
        <x:v>psch</x:v>
      </x:c>
      <x:c r="F7" s="28" t="n">
        <x:v>1</x:v>
      </x:c>
      <x:c r="G7" s="11" t="n">
        <x:v>48100</x:v>
      </x:c>
      <x:c r="H7" s="11" t="n">
        <x:v>48100</x:v>
      </x:c>
      <x:c r="I7" s="8" t="n">
        <x:f>IF(ISNUMBER(G7),ROUND(F7*G7,2),"")</x:f>
        <x:v>48100</x:v>
      </x:c>
      <x:c r="J7" s="8" t="n">
        <x:f>IF(ISNUMBER(G7),ROUND(I7-H7,2),"")</x:f>
        <x:v>0</x:v>
      </x:c>
      <x:c r="K7" s="8" t="n">
        <x:f>IF(ISNUMBER(G7),ROUND((D7-F7)*G7,2),"")</x:f>
        <x:v>0</x:v>
      </x:c>
      <x:c r="L7" s="8" t="n">
        <x:v>0</x:v>
      </x:c>
      <x:c r="M7" s="8" t="n">
        <x:f>IF(ISNUMBER(G7),ROUND(D7*G7,2),IF(AND(ISNUMBER(L7),L7&gt;0),L7,"offen"))</x:f>
        <x:v>48100</x:v>
      </x:c>
      <x:c r="N7" s="13" t="str">
        <x:v>Offeriert</x:v>
      </x:c>
      <x:c r="O7" s="13" t="str"/>
      <x:c r="P7" s="13" t="str">
        <x:v>Brändli S. 3</x:v>
      </x:c>
      <x:c r="Q7" s="13" t="str">
        <x:v>LV S. 3</x:v>
      </x:c>
    </x:row>
    <x:row r="8" ht="42" customHeight="1">
      <x:c r="A8" s="16" t="str">
        <x:v>Brändli</x:v>
      </x:c>
      <x:c r="B8" s="16" t="str">
        <x:v>1.03</x:v>
      </x:c>
      <x:c r="C8" s="17" t="str">
        <x:v>Bauzaun mobil</x:v>
      </x:c>
      <x:c r="D8" s="26" t="n">
        <x:v>120</x:v>
      </x:c>
      <x:c r="E8" s="26" t="str">
        <x:v>m</x:v>
      </x:c>
      <x:c r="F8" s="26" t="n">
        <x:v>120</x:v>
      </x:c>
      <x:c r="G8" s="27" t="n">
        <x:v>31.2</x:v>
      </x:c>
      <x:c r="H8" s="27" t="n">
        <x:v>3744</x:v>
      </x:c>
      <x:c r="I8" s="22" t="n">
        <x:f>IF(ISNUMBER(G8),ROUND(F8*G8,2),"")</x:f>
        <x:v>3744</x:v>
      </x:c>
      <x:c r="J8" s="22" t="n">
        <x:f>IF(ISNUMBER(G8),ROUND(I8-H8,2),"")</x:f>
        <x:v>0</x:v>
      </x:c>
      <x:c r="K8" s="22" t="n">
        <x:f>IF(ISNUMBER(G8),ROUND((D8-F8)*G8,2),"")</x:f>
        <x:v>0</x:v>
      </x:c>
      <x:c r="L8" s="22" t="n">
        <x:v>0</x:v>
      </x:c>
      <x:c r="M8" s="22" t="n">
        <x:f>IF(ISNUMBER(G8),ROUND(D8*G8,2),IF(AND(ISNUMBER(L8),L8&gt;0),L8,"offen"))</x:f>
        <x:v>3744</x:v>
      </x:c>
      <x:c r="N8" s="17" t="str">
        <x:v>Offeriert</x:v>
      </x:c>
      <x:c r="O8" s="17" t="str"/>
      <x:c r="P8" s="17" t="str">
        <x:v>Brändli S. 3</x:v>
      </x:c>
      <x:c r="Q8" s="17" t="str">
        <x:v>LV S. 3</x:v>
      </x:c>
    </x:row>
    <x:row r="9" ht="42" customHeight="1">
      <x:c r="A9" s="2" t="str">
        <x:v>Brändli</x:v>
      </x:c>
      <x:c r="B9" s="2" t="str">
        <x:v>1.04</x:v>
      </x:c>
      <x:c r="C9" s="13" t="str">
        <x:v>Bauwasser und Baustrom</x:v>
      </x:c>
      <x:c r="D9" s="28" t="n">
        <x:v>1</x:v>
      </x:c>
      <x:c r="E9" s="28" t="str">
        <x:v>psch</x:v>
      </x:c>
      <x:c r="F9" s="28" t="n">
        <x:v>1</x:v>
      </x:c>
      <x:c r="G9" s="11" t="n">
        <x:v>6700</x:v>
      </x:c>
      <x:c r="H9" s="11" t="n">
        <x:v>6700</x:v>
      </x:c>
      <x:c r="I9" s="8" t="n">
        <x:f>IF(ISNUMBER(G9),ROUND(F9*G9,2),"")</x:f>
        <x:v>6700</x:v>
      </x:c>
      <x:c r="J9" s="8" t="n">
        <x:f>IF(ISNUMBER(G9),ROUND(I9-H9,2),"")</x:f>
        <x:v>0</x:v>
      </x:c>
      <x:c r="K9" s="8" t="n">
        <x:f>IF(ISNUMBER(G9),ROUND((D9-F9)*G9,2),"")</x:f>
        <x:v>0</x:v>
      </x:c>
      <x:c r="L9" s="8" t="n">
        <x:v>0</x:v>
      </x:c>
      <x:c r="M9" s="8" t="n">
        <x:f>IF(ISNUMBER(G9),ROUND(D9*G9,2),IF(AND(ISNUMBER(L9),L9&gt;0),L9,"offen"))</x:f>
        <x:v>6700</x:v>
      </x:c>
      <x:c r="N9" s="13" t="str">
        <x:v>Offeriert</x:v>
      </x:c>
      <x:c r="O9" s="13" t="str"/>
      <x:c r="P9" s="13" t="str">
        <x:v>Brändli S. 3</x:v>
      </x:c>
      <x:c r="Q9" s="13" t="str">
        <x:v>LV S. 3</x:v>
      </x:c>
    </x:row>
    <x:row r="10" ht="42" customHeight="1">
      <x:c r="A10" s="16" t="str">
        <x:v>Brändli</x:v>
      </x:c>
      <x:c r="B10" s="16" t="str">
        <x:v>1.05</x:v>
      </x:c>
      <x:c r="C10" s="17" t="str">
        <x:v>Baustellenzufahrt</x:v>
      </x:c>
      <x:c r="D10" s="26" t="n">
        <x:v>180</x:v>
      </x:c>
      <x:c r="E10" s="26" t="str">
        <x:v>m2</x:v>
      </x:c>
      <x:c r="F10" s="26" t="n">
        <x:v>180</x:v>
      </x:c>
      <x:c r="G10" s="27" t="n">
        <x:v>33.15</x:v>
      </x:c>
      <x:c r="H10" s="27" t="n">
        <x:v>5967</x:v>
      </x:c>
      <x:c r="I10" s="22" t="n">
        <x:f>IF(ISNUMBER(G10),ROUND(F10*G10,2),"")</x:f>
        <x:v>5967</x:v>
      </x:c>
      <x:c r="J10" s="22" t="n">
        <x:f>IF(ISNUMBER(G10),ROUND(I10-H10,2),"")</x:f>
        <x:v>0</x:v>
      </x:c>
      <x:c r="K10" s="22" t="n">
        <x:f>IF(ISNUMBER(G10),ROUND((D10-F10)*G10,2),"")</x:f>
        <x:v>0</x:v>
      </x:c>
      <x:c r="L10" s="22" t="n">
        <x:v>0</x:v>
      </x:c>
      <x:c r="M10" s="22" t="n">
        <x:f>IF(ISNUMBER(G10),ROUND(D10*G10,2),IF(AND(ISNUMBER(L10),L10&gt;0),L10,"offen"))</x:f>
        <x:v>5967</x:v>
      </x:c>
      <x:c r="N10" s="17" t="str">
        <x:v>Offeriert</x:v>
      </x:c>
      <x:c r="O10" s="17" t="str"/>
      <x:c r="P10" s="17" t="str">
        <x:v>Brändli S. 3</x:v>
      </x:c>
      <x:c r="Q10" s="17" t="str">
        <x:v>LV S. 3</x:v>
      </x:c>
    </x:row>
    <x:row r="11" ht="42" customHeight="1">
      <x:c r="A11" s="2" t="str">
        <x:v>Brändli</x:v>
      </x:c>
      <x:c r="B11" s="2" t="str">
        <x:v>2.01</x:v>
      </x:c>
      <x:c r="C11" s="13" t="str">
        <x:v>Humus abtragen</x:v>
      </x:c>
      <x:c r="D11" s="28" t="n">
        <x:v>850</x:v>
      </x:c>
      <x:c r="E11" s="28" t="str">
        <x:v>m2</x:v>
      </x:c>
      <x:c r="F11" s="28" t="n">
        <x:v>850</x:v>
      </x:c>
      <x:c r="G11" s="11" t="n">
        <x:v>6.85</x:v>
      </x:c>
      <x:c r="H11" s="11" t="n">
        <x:v>5822.5</x:v>
      </x:c>
      <x:c r="I11" s="8" t="n">
        <x:f>IF(ISNUMBER(G11),ROUND(F11*G11,2),"")</x:f>
        <x:v>5822.5</x:v>
      </x:c>
      <x:c r="J11" s="8" t="n">
        <x:f>IF(ISNUMBER(G11),ROUND(I11-H11,2),"")</x:f>
        <x:v>0</x:v>
      </x:c>
      <x:c r="K11" s="8" t="n">
        <x:f>IF(ISNUMBER(G11),ROUND((D11-F11)*G11,2),"")</x:f>
        <x:v>0</x:v>
      </x:c>
      <x:c r="L11" s="8" t="n">
        <x:v>0</x:v>
      </x:c>
      <x:c r="M11" s="8" t="n">
        <x:f>IF(ISNUMBER(G11),ROUND(D11*G11,2),IF(AND(ISNUMBER(L11),L11&gt;0),L11,"offen"))</x:f>
        <x:v>5822.5</x:v>
      </x:c>
      <x:c r="N11" s="13" t="str">
        <x:v>Offeriert</x:v>
      </x:c>
      <x:c r="O11" s="13" t="str"/>
      <x:c r="P11" s="13" t="str">
        <x:v>Brändli S. 3</x:v>
      </x:c>
      <x:c r="Q11" s="13" t="str">
        <x:v>LV S. 3</x:v>
      </x:c>
    </x:row>
    <x:row r="12" ht="42" customHeight="1">
      <x:c r="A12" s="16" t="str">
        <x:v>Brändli</x:v>
      </x:c>
      <x:c r="B12" s="16" t="str">
        <x:v>2.02</x:v>
      </x:c>
      <x:c r="C12" s="17" t="str">
        <x:v>Baugrubenaushub</x:v>
      </x:c>
      <x:c r="D12" s="26" t="n">
        <x:v>1450</x:v>
      </x:c>
      <x:c r="E12" s="26" t="str">
        <x:v>m3</x:v>
      </x:c>
      <x:c r="F12" s="26" t="n">
        <x:v>1450</x:v>
      </x:c>
      <x:c r="G12" s="27" t="n">
        <x:v>23.45</x:v>
      </x:c>
      <x:c r="H12" s="27" t="n">
        <x:v>34002.5</x:v>
      </x:c>
      <x:c r="I12" s="22" t="n">
        <x:f>IF(ISNUMBER(G12),ROUND(F12*G12,2),"")</x:f>
        <x:v>34002.5</x:v>
      </x:c>
      <x:c r="J12" s="22" t="n">
        <x:f>IF(ISNUMBER(G12),ROUND(I12-H12,2),"")</x:f>
        <x:v>0</x:v>
      </x:c>
      <x:c r="K12" s="22" t="n">
        <x:f>IF(ISNUMBER(G12),ROUND((D12-F12)*G12,2),"")</x:f>
        <x:v>0</x:v>
      </x:c>
      <x:c r="L12" s="22" t="n">
        <x:v>0</x:v>
      </x:c>
      <x:c r="M12" s="22" t="n">
        <x:f>IF(ISNUMBER(G12),ROUND(D12*G12,2),IF(AND(ISNUMBER(L12),L12&gt;0),L12,"offen"))</x:f>
        <x:v>34002.5</x:v>
      </x:c>
      <x:c r="N12" s="17" t="str">
        <x:v>Offeriert</x:v>
      </x:c>
      <x:c r="O12" s="17" t="str"/>
      <x:c r="P12" s="17" t="str">
        <x:v>Brändli S. 3</x:v>
      </x:c>
      <x:c r="Q12" s="17" t="str">
        <x:v>LV S. 3</x:v>
      </x:c>
    </x:row>
    <x:row r="13" ht="42" customHeight="1">
      <x:c r="A13" s="2" t="str">
        <x:v>Brändli</x:v>
      </x:c>
      <x:c r="B13" s="2" t="str">
        <x:v>2.03</x:v>
      </x:c>
      <x:c r="C13" s="13" t="str">
        <x:v>Aushub für Vertiefungen</x:v>
      </x:c>
      <x:c r="D13" s="28" t="n">
        <x:v>38</x:v>
      </x:c>
      <x:c r="E13" s="28" t="str">
        <x:v>m3</x:v>
      </x:c>
      <x:c r="F13" s="28" t="n">
        <x:v>38</x:v>
      </x:c>
      <x:c r="G13" s="11" t="n">
        <x:v>88.15</x:v>
      </x:c>
      <x:c r="H13" s="11" t="n">
        <x:v>3349.7</x:v>
      </x:c>
      <x:c r="I13" s="8" t="n">
        <x:f>IF(ISNUMBER(G13),ROUND(F13*G13,2),"")</x:f>
        <x:v>3349.7</x:v>
      </x:c>
      <x:c r="J13" s="8" t="n">
        <x:f>IF(ISNUMBER(G13),ROUND(I13-H13,2),"")</x:f>
        <x:v>0</x:v>
      </x:c>
      <x:c r="K13" s="8" t="n">
        <x:f>IF(ISNUMBER(G13),ROUND((D13-F13)*G13,2),"")</x:f>
        <x:v>0</x:v>
      </x:c>
      <x:c r="L13" s="8" t="n">
        <x:v>0</x:v>
      </x:c>
      <x:c r="M13" s="8" t="n">
        <x:f>IF(ISNUMBER(G13),ROUND(D13*G13,2),IF(AND(ISNUMBER(L13),L13&gt;0),L13,"offen"))</x:f>
        <x:v>3349.7</x:v>
      </x:c>
      <x:c r="N13" s="13" t="str">
        <x:v>Offeriert</x:v>
      </x:c>
      <x:c r="O13" s="13" t="str"/>
      <x:c r="P13" s="13" t="str">
        <x:v>Brändli S. 3</x:v>
      </x:c>
      <x:c r="Q13" s="13" t="str">
        <x:v>LV S. 3</x:v>
      </x:c>
    </x:row>
    <x:row r="14" ht="42" customHeight="1">
      <x:c r="A14" s="16" t="str">
        <x:v>Brändli</x:v>
      </x:c>
      <x:c r="B14" s="16" t="str">
        <x:v>2.04</x:v>
      </x:c>
      <x:c r="C14" s="17" t="str">
        <x:v>Aushubmaterial abführen und entsorgen</x:v>
      </x:c>
      <x:c r="D14" s="26" t="n">
        <x:v>1300</x:v>
      </x:c>
      <x:c r="E14" s="26" t="str">
        <x:v>m3</x:v>
      </x:c>
      <x:c r="F14" s="26" t="n">
        <x:v>1300</x:v>
      </x:c>
      <x:c r="G14" s="27" t="n">
        <x:v>44.5</x:v>
      </x:c>
      <x:c r="H14" s="27" t="n">
        <x:v>57850</x:v>
      </x:c>
      <x:c r="I14" s="22" t="n">
        <x:f>IF(ISNUMBER(G14),ROUND(F14*G14,2),"")</x:f>
        <x:v>57850</x:v>
      </x:c>
      <x:c r="J14" s="22" t="n">
        <x:f>IF(ISNUMBER(G14),ROUND(I14-H14,2),"")</x:f>
        <x:v>0</x:v>
      </x:c>
      <x:c r="K14" s="22" t="n">
        <x:f>IF(ISNUMBER(G14),ROUND((D14-F14)*G14,2),"")</x:f>
        <x:v>0</x:v>
      </x:c>
      <x:c r="L14" s="22" t="n">
        <x:v>0</x:v>
      </x:c>
      <x:c r="M14" s="22" t="n">
        <x:f>IF(ISNUMBER(G14),ROUND(D14*G14,2),IF(AND(ISNUMBER(L14),L14&gt;0),L14,"offen"))</x:f>
        <x:v>57850</x:v>
      </x:c>
      <x:c r="N14" s="17" t="str">
        <x:v>Offeriert</x:v>
      </x:c>
      <x:c r="O14" s="17" t="str"/>
      <x:c r="P14" s="17" t="str">
        <x:v>Brändli S. 3</x:v>
      </x:c>
      <x:c r="Q14" s="17" t="str">
        <x:v>LV S. 3</x:v>
      </x:c>
    </x:row>
    <x:row r="15" ht="42" customHeight="1">
      <x:c r="A15" s="2" t="str">
        <x:v>Brändli</x:v>
      </x:c>
      <x:c r="B15" s="2" t="str">
        <x:v>2.05</x:v>
      </x:c>
      <x:c r="C15" s="13" t="str">
        <x:v>Böschungen schützen</x:v>
      </x:c>
      <x:c r="D15" s="28" t="n">
        <x:v>420</x:v>
      </x:c>
      <x:c r="E15" s="28" t="str">
        <x:v>m2</x:v>
      </x:c>
      <x:c r="F15" s="28" t="n">
        <x:v>420</x:v>
      </x:c>
      <x:c r="G15" s="11" t="n">
        <x:v>8.5</x:v>
      </x:c>
      <x:c r="H15" s="11" t="n">
        <x:v>3570</x:v>
      </x:c>
      <x:c r="I15" s="8" t="n">
        <x:f>IF(ISNUMBER(G15),ROUND(F15*G15,2),"")</x:f>
        <x:v>3570</x:v>
      </x:c>
      <x:c r="J15" s="8" t="n">
        <x:f>IF(ISNUMBER(G15),ROUND(I15-H15,2),"")</x:f>
        <x:v>0</x:v>
      </x:c>
      <x:c r="K15" s="8" t="n">
        <x:f>IF(ISNUMBER(G15),ROUND((D15-F15)*G15,2),"")</x:f>
        <x:v>0</x:v>
      </x:c>
      <x:c r="L15" s="8" t="n">
        <x:v>0</x:v>
      </x:c>
      <x:c r="M15" s="8" t="n">
        <x:f>IF(ISNUMBER(G15),ROUND(D15*G15,2),IF(AND(ISNUMBER(L15),L15&gt;0),L15,"offen"))</x:f>
        <x:v>3570</x:v>
      </x:c>
      <x:c r="N15" s="13" t="str">
        <x:v>Offeriert</x:v>
      </x:c>
      <x:c r="O15" s="13" t="str"/>
      <x:c r="P15" s="13" t="str">
        <x:v>Brändli S. 3</x:v>
      </x:c>
      <x:c r="Q15" s="13" t="str">
        <x:v>LV S. 3</x:v>
      </x:c>
    </x:row>
    <x:row r="16" ht="42" customHeight="1">
      <x:c r="A16" s="16" t="str">
        <x:v>Brändli</x:v>
      </x:c>
      <x:c r="B16" s="16" t="str">
        <x:v>2.06</x:v>
      </x:c>
      <x:c r="C16" s="17" t="str">
        <x:v>Hinterfüllen</x:v>
      </x:c>
      <x:c r="D16" s="26" t="n">
        <x:v>260</x:v>
      </x:c>
      <x:c r="E16" s="26" t="str">
        <x:v>m3</x:v>
      </x:c>
      <x:c r="F16" s="26" t="n">
        <x:v>260</x:v>
      </x:c>
      <x:c r="G16" s="27" t="n">
        <x:v>26.85</x:v>
      </x:c>
      <x:c r="H16" s="27" t="n">
        <x:v>6981</x:v>
      </x:c>
      <x:c r="I16" s="22" t="n">
        <x:f>IF(ISNUMBER(G16),ROUND(F16*G16,2),"")</x:f>
        <x:v>6981</x:v>
      </x:c>
      <x:c r="J16" s="22" t="n">
        <x:f>IF(ISNUMBER(G16),ROUND(I16-H16,2),"")</x:f>
        <x:v>0</x:v>
      </x:c>
      <x:c r="K16" s="22" t="n">
        <x:f>IF(ISNUMBER(G16),ROUND((D16-F16)*G16,2),"")</x:f>
        <x:v>0</x:v>
      </x:c>
      <x:c r="L16" s="22" t="n">
        <x:v>0</x:v>
      </x:c>
      <x:c r="M16" s="22" t="n">
        <x:f>IF(ISNUMBER(G16),ROUND(D16*G16,2),IF(AND(ISNUMBER(L16),L16&gt;0),L16,"offen"))</x:f>
        <x:v>6981</x:v>
      </x:c>
      <x:c r="N16" s="17" t="str">
        <x:v>Offeriert</x:v>
      </x:c>
      <x:c r="O16" s="17" t="str"/>
      <x:c r="P16" s="17" t="str">
        <x:v>Brändli S. 3</x:v>
      </x:c>
      <x:c r="Q16" s="17" t="str">
        <x:v>LV S. 3</x:v>
      </x:c>
    </x:row>
    <x:row r="17" ht="42" customHeight="1">
      <x:c r="A17" s="2" t="str">
        <x:v>Brändli</x:v>
      </x:c>
      <x:c r="B17" s="2" t="str">
        <x:v>2.07</x:v>
      </x:c>
      <x:c r="C17" s="13" t="str">
        <x:v>Wasserhaltung</x:v>
      </x:c>
      <x:c r="D17" s="28" t="n">
        <x:v>1</x:v>
      </x:c>
      <x:c r="E17" s="28" t="str">
        <x:v>psch</x:v>
      </x:c>
      <x:c r="F17" s="28" t="n">
        <x:v>1</x:v>
      </x:c>
      <x:c r="G17" s="11" t="n">
        <x:v>9800</x:v>
      </x:c>
      <x:c r="H17" s="11" t="n">
        <x:v>9800</x:v>
      </x:c>
      <x:c r="I17" s="8" t="n">
        <x:f>IF(ISNUMBER(G17),ROUND(F17*G17,2),"")</x:f>
        <x:v>9800</x:v>
      </x:c>
      <x:c r="J17" s="8" t="n">
        <x:f>IF(ISNUMBER(G17),ROUND(I17-H17,2),"")</x:f>
        <x:v>0</x:v>
      </x:c>
      <x:c r="K17" s="8" t="n">
        <x:f>IF(ISNUMBER(G17),ROUND((D17-F17)*G17,2),"")</x:f>
        <x:v>0</x:v>
      </x:c>
      <x:c r="L17" s="8" t="n">
        <x:v>0</x:v>
      </x:c>
      <x:c r="M17" s="8" t="n">
        <x:f>IF(ISNUMBER(G17),ROUND(D17*G17,2),IF(AND(ISNUMBER(L17),L17&gt;0),L17,"offen"))</x:f>
        <x:v>9800</x:v>
      </x:c>
      <x:c r="N17" s="13" t="str">
        <x:v>Offeriert</x:v>
      </x:c>
      <x:c r="O17" s="13" t="str"/>
      <x:c r="P17" s="13" t="str">
        <x:v>Brändli S. 4</x:v>
      </x:c>
      <x:c r="Q17" s="13" t="str">
        <x:v>LV S. 4</x:v>
      </x:c>
    </x:row>
    <x:row r="18" ht="42" customHeight="1">
      <x:c r="A18" s="16" t="str">
        <x:v>Brändli</x:v>
      </x:c>
      <x:c r="B18" s="16" t="str">
        <x:v>3.01</x:v>
      </x:c>
      <x:c r="C18" s="17" t="str">
        <x:v>Grabenaushub Leitungen</x:v>
      </x:c>
      <x:c r="D18" s="26" t="n">
        <x:v>95</x:v>
      </x:c>
      <x:c r="E18" s="26" t="str">
        <x:v>m</x:v>
      </x:c>
      <x:c r="F18" s="26" t="n">
        <x:v>95</x:v>
      </x:c>
      <x:c r="G18" s="27" t="n">
        <x:v>65.2</x:v>
      </x:c>
      <x:c r="H18" s="27" t="n">
        <x:v>6194</x:v>
      </x:c>
      <x:c r="I18" s="22" t="n">
        <x:f>IF(ISNUMBER(G18),ROUND(F18*G18,2),"")</x:f>
        <x:v>6194</x:v>
      </x:c>
      <x:c r="J18" s="22" t="n">
        <x:f>IF(ISNUMBER(G18),ROUND(I18-H18,2),"")</x:f>
        <x:v>0</x:v>
      </x:c>
      <x:c r="K18" s="22" t="n">
        <x:f>IF(ISNUMBER(G18),ROUND((D18-F18)*G18,2),"")</x:f>
        <x:v>0</x:v>
      </x:c>
      <x:c r="L18" s="22" t="n">
        <x:v>0</x:v>
      </x:c>
      <x:c r="M18" s="22" t="n">
        <x:f>IF(ISNUMBER(G18),ROUND(D18*G18,2),IF(AND(ISNUMBER(L18),L18&gt;0),L18,"offen"))</x:f>
        <x:v>6194</x:v>
      </x:c>
      <x:c r="N18" s="17" t="str">
        <x:v>Offeriert</x:v>
      </x:c>
      <x:c r="O18" s="17" t="str"/>
      <x:c r="P18" s="17" t="str">
        <x:v>Brändli S. 4</x:v>
      </x:c>
      <x:c r="Q18" s="17" t="str">
        <x:v>LV S. 4</x:v>
      </x:c>
    </x:row>
    <x:row r="19" ht="42" customHeight="1">
      <x:c r="A19" s="2" t="str">
        <x:v>Brändli</x:v>
      </x:c>
      <x:c r="B19" s="2" t="str">
        <x:v>3.02</x:v>
      </x:c>
      <x:c r="C19" s="13" t="str">
        <x:v>Grundleitung PP DN 125</x:v>
      </x:c>
      <x:c r="D19" s="28" t="n">
        <x:v>62</x:v>
      </x:c>
      <x:c r="E19" s="28" t="str">
        <x:v>m</x:v>
      </x:c>
      <x:c r="F19" s="28" t="n">
        <x:v>62</x:v>
      </x:c>
      <x:c r="G19" s="11" t="n">
        <x:v>63.4</x:v>
      </x:c>
      <x:c r="H19" s="11" t="n">
        <x:v>3930.8</x:v>
      </x:c>
      <x:c r="I19" s="8" t="n">
        <x:f>IF(ISNUMBER(G19),ROUND(F19*G19,2),"")</x:f>
        <x:v>3930.8</x:v>
      </x:c>
      <x:c r="J19" s="8" t="n">
        <x:f>IF(ISNUMBER(G19),ROUND(I19-H19,2),"")</x:f>
        <x:v>0</x:v>
      </x:c>
      <x:c r="K19" s="8" t="n">
        <x:f>IF(ISNUMBER(G19),ROUND((D19-F19)*G19,2),"")</x:f>
        <x:v>0</x:v>
      </x:c>
      <x:c r="L19" s="8" t="n">
        <x:v>0</x:v>
      </x:c>
      <x:c r="M19" s="8" t="n">
        <x:f>IF(ISNUMBER(G19),ROUND(D19*G19,2),IF(AND(ISNUMBER(L19),L19&gt;0),L19,"offen"))</x:f>
        <x:v>3930.8</x:v>
      </x:c>
      <x:c r="N19" s="13" t="str">
        <x:v>Offeriert</x:v>
      </x:c>
      <x:c r="O19" s="13" t="str"/>
      <x:c r="P19" s="13" t="str">
        <x:v>Brändli S. 4</x:v>
      </x:c>
      <x:c r="Q19" s="13" t="str">
        <x:v>LV S. 4</x:v>
      </x:c>
    </x:row>
    <x:row r="20" ht="42" customHeight="1">
      <x:c r="A20" s="16" t="str">
        <x:v>Brändli</x:v>
      </x:c>
      <x:c r="B20" s="16" t="str">
        <x:v>3.03</x:v>
      </x:c>
      <x:c r="C20" s="17" t="str">
        <x:v>Grundleitung PP DN 160</x:v>
      </x:c>
      <x:c r="D20" s="26" t="n">
        <x:v>48</x:v>
      </x:c>
      <x:c r="E20" s="26" t="str">
        <x:v>m</x:v>
      </x:c>
      <x:c r="F20" s="26" t="n">
        <x:v>48</x:v>
      </x:c>
      <x:c r="G20" s="27" t="n">
        <x:v>77.1</x:v>
      </x:c>
      <x:c r="H20" s="27" t="n">
        <x:v>3700.8</x:v>
      </x:c>
      <x:c r="I20" s="22" t="n">
        <x:f>IF(ISNUMBER(G20),ROUND(F20*G20,2),"")</x:f>
        <x:v>3700.8</x:v>
      </x:c>
      <x:c r="J20" s="22" t="n">
        <x:f>IF(ISNUMBER(G20),ROUND(I20-H20,2),"")</x:f>
        <x:v>0</x:v>
      </x:c>
      <x:c r="K20" s="22" t="n">
        <x:f>IF(ISNUMBER(G20),ROUND((D20-F20)*G20,2),"")</x:f>
        <x:v>0</x:v>
      </x:c>
      <x:c r="L20" s="22" t="n">
        <x:v>0</x:v>
      </x:c>
      <x:c r="M20" s="22" t="n">
        <x:f>IF(ISNUMBER(G20),ROUND(D20*G20,2),IF(AND(ISNUMBER(L20),L20&gt;0),L20,"offen"))</x:f>
        <x:v>3700.8</x:v>
      </x:c>
      <x:c r="N20" s="17" t="str">
        <x:v>Offeriert</x:v>
      </x:c>
      <x:c r="O20" s="17" t="str"/>
      <x:c r="P20" s="17" t="str">
        <x:v>Brändli S. 4</x:v>
      </x:c>
      <x:c r="Q20" s="17" t="str">
        <x:v>LV S. 4</x:v>
      </x:c>
    </x:row>
    <x:row r="21" ht="42" customHeight="1">
      <x:c r="A21" s="2" t="str">
        <x:v>Brändli</x:v>
      </x:c>
      <x:c r="B21" s="2" t="str">
        <x:v>3.04</x:v>
      </x:c>
      <x:c r="C21" s="13" t="str">
        <x:v>Kontrollschacht DN 800</x:v>
      </x:c>
      <x:c r="D21" s="28" t="n">
        <x:v>3</x:v>
      </x:c>
      <x:c r="E21" s="28" t="str">
        <x:v>st</x:v>
      </x:c>
      <x:c r="F21" s="28" t="n">
        <x:v>3</x:v>
      </x:c>
      <x:c r="G21" s="11" t="n">
        <x:v>2710</x:v>
      </x:c>
      <x:c r="H21" s="11" t="n">
        <x:v>8130</x:v>
      </x:c>
      <x:c r="I21" s="8" t="n">
        <x:f>IF(ISNUMBER(G21),ROUND(F21*G21,2),"")</x:f>
        <x:v>8130</x:v>
      </x:c>
      <x:c r="J21" s="8" t="n">
        <x:f>IF(ISNUMBER(G21),ROUND(I21-H21,2),"")</x:f>
        <x:v>0</x:v>
      </x:c>
      <x:c r="K21" s="8" t="n">
        <x:f>IF(ISNUMBER(G21),ROUND((D21-F21)*G21,2),"")</x:f>
        <x:v>0</x:v>
      </x:c>
      <x:c r="L21" s="8" t="n">
        <x:v>0</x:v>
      </x:c>
      <x:c r="M21" s="8" t="n">
        <x:f>IF(ISNUMBER(G21),ROUND(D21*G21,2),IF(AND(ISNUMBER(L21),L21&gt;0),L21,"offen"))</x:f>
        <x:v>8130</x:v>
      </x:c>
      <x:c r="N21" s="13" t="str">
        <x:v>Offeriert</x:v>
      </x:c>
      <x:c r="O21" s="13" t="str"/>
      <x:c r="P21" s="13" t="str">
        <x:v>Brändli S. 4</x:v>
      </x:c>
      <x:c r="Q21" s="13" t="str">
        <x:v>LV S. 4</x:v>
      </x:c>
    </x:row>
    <x:row r="22" ht="42" customHeight="1">
      <x:c r="A22" s="16" t="str">
        <x:v>Brändli</x:v>
      </x:c>
      <x:c r="B22" s="16" t="str">
        <x:v>3.05</x:v>
      </x:c>
      <x:c r="C22" s="17" t="str">
        <x:v>Sickerleitung</x:v>
      </x:c>
      <x:c r="D22" s="26" t="n">
        <x:v>110</x:v>
      </x:c>
      <x:c r="E22" s="26" t="str">
        <x:v>m</x:v>
      </x:c>
      <x:c r="F22" s="26" t="n">
        <x:v>110</x:v>
      </x:c>
      <x:c r="G22" s="27" t="n">
        <x:v>72</x:v>
      </x:c>
      <x:c r="H22" s="27" t="n">
        <x:v>7920</x:v>
      </x:c>
      <x:c r="I22" s="22" t="n">
        <x:f>IF(ISNUMBER(G22),ROUND(F22*G22,2),"")</x:f>
        <x:v>7920</x:v>
      </x:c>
      <x:c r="J22" s="22" t="n">
        <x:f>IF(ISNUMBER(G22),ROUND(I22-H22,2),"")</x:f>
        <x:v>0</x:v>
      </x:c>
      <x:c r="K22" s="22" t="n">
        <x:f>IF(ISNUMBER(G22),ROUND((D22-F22)*G22,2),"")</x:f>
        <x:v>0</x:v>
      </x:c>
      <x:c r="L22" s="22" t="n">
        <x:v>0</x:v>
      </x:c>
      <x:c r="M22" s="22" t="n">
        <x:f>IF(ISNUMBER(G22),ROUND(D22*G22,2),IF(AND(ISNUMBER(L22),L22&gt;0),L22,"offen"))</x:f>
        <x:v>7920</x:v>
      </x:c>
      <x:c r="N22" s="17" t="str">
        <x:v>Offeriert</x:v>
      </x:c>
      <x:c r="O22" s="17" t="str"/>
      <x:c r="P22" s="17" t="str">
        <x:v>Brändli S. 4</x:v>
      </x:c>
      <x:c r="Q22" s="17" t="str">
        <x:v>LV S. 4</x:v>
      </x:c>
    </x:row>
    <x:row r="23" ht="42" customHeight="1">
      <x:c r="A23" s="2" t="str">
        <x:v>Brändli</x:v>
      </x:c>
      <x:c r="B23" s="2" t="str">
        <x:v>3.06</x:v>
      </x:c>
      <x:c r="C23" s="13" t="str">
        <x:v>Anschluss öffentliche Leitung</x:v>
      </x:c>
      <x:c r="D23" s="28" t="n">
        <x:v>1</x:v>
      </x:c>
      <x:c r="E23" s="28" t="str">
        <x:v>st</x:v>
      </x:c>
      <x:c r="F23" s="28" t="n">
        <x:v>1</x:v>
      </x:c>
      <x:c r="G23" s="11" t="n">
        <x:v>2690</x:v>
      </x:c>
      <x:c r="H23" s="11" t="n">
        <x:v>2690</x:v>
      </x:c>
      <x:c r="I23" s="8" t="n">
        <x:f>IF(ISNUMBER(G23),ROUND(F23*G23,2),"")</x:f>
        <x:v>2690</x:v>
      </x:c>
      <x:c r="J23" s="8" t="n">
        <x:f>IF(ISNUMBER(G23),ROUND(I23-H23,2),"")</x:f>
        <x:v>0</x:v>
      </x:c>
      <x:c r="K23" s="8" t="n">
        <x:f>IF(ISNUMBER(G23),ROUND((D23-F23)*G23,2),"")</x:f>
        <x:v>0</x:v>
      </x:c>
      <x:c r="L23" s="8" t="n">
        <x:v>0</x:v>
      </x:c>
      <x:c r="M23" s="8" t="n">
        <x:f>IF(ISNUMBER(G23),ROUND(D23*G23,2),IF(AND(ISNUMBER(L23),L23&gt;0),L23,"offen"))</x:f>
        <x:v>2690</x:v>
      </x:c>
      <x:c r="N23" s="13" t="str">
        <x:v>Offeriert</x:v>
      </x:c>
      <x:c r="O23" s="13" t="str"/>
      <x:c r="P23" s="13" t="str">
        <x:v>Brändli S. 4</x:v>
      </x:c>
      <x:c r="Q23" s="13" t="str">
        <x:v>LV S. 4</x:v>
      </x:c>
    </x:row>
    <x:row r="24" ht="42" customHeight="1">
      <x:c r="A24" s="16" t="str">
        <x:v>Brändli</x:v>
      </x:c>
      <x:c r="B24" s="16" t="str">
        <x:v>3.07</x:v>
      </x:c>
      <x:c r="C24" s="17" t="str">
        <x:v>Dichtheitsprüfung und Kamera</x:v>
      </x:c>
      <x:c r="D24" s="26" t="n">
        <x:v>1</x:v>
      </x:c>
      <x:c r="E24" s="26" t="str">
        <x:v>psch</x:v>
      </x:c>
      <x:c r="F24" s="26" t="n">
        <x:v>1</x:v>
      </x:c>
      <x:c r="G24" s="27" t="n">
        <x:v>1900</x:v>
      </x:c>
      <x:c r="H24" s="27" t="n">
        <x:v>1900</x:v>
      </x:c>
      <x:c r="I24" s="22" t="n">
        <x:f>IF(ISNUMBER(G24),ROUND(F24*G24,2),"")</x:f>
        <x:v>1900</x:v>
      </x:c>
      <x:c r="J24" s="22" t="n">
        <x:f>IF(ISNUMBER(G24),ROUND(I24-H24,2),"")</x:f>
        <x:v>0</x:v>
      </x:c>
      <x:c r="K24" s="22" t="n">
        <x:f>IF(ISNUMBER(G24),ROUND((D24-F24)*G24,2),"")</x:f>
        <x:v>0</x:v>
      </x:c>
      <x:c r="L24" s="22" t="n">
        <x:v>0</x:v>
      </x:c>
      <x:c r="M24" s="22" t="n">
        <x:f>IF(ISNUMBER(G24),ROUND(D24*G24,2),IF(AND(ISNUMBER(L24),L24&gt;0),L24,"offen"))</x:f>
        <x:v>1900</x:v>
      </x:c>
      <x:c r="N24" s="17" t="str">
        <x:v>Offeriert</x:v>
      </x:c>
      <x:c r="O24" s="17" t="str"/>
      <x:c r="P24" s="17" t="str">
        <x:v>Brändli S. 4</x:v>
      </x:c>
      <x:c r="Q24" s="17" t="str">
        <x:v>LV S. 4</x:v>
      </x:c>
    </x:row>
    <x:row r="25" ht="42" customHeight="1">
      <x:c r="A25" s="2" t="str">
        <x:v>Brändli</x:v>
      </x:c>
      <x:c r="B25" s="2" t="str">
        <x:v>4.01</x:v>
      </x:c>
      <x:c r="C25" s="13" t="str">
        <x:v>Magerbeton</x:v>
      </x:c>
      <x:c r="D25" s="28" t="n">
        <x:v>520</x:v>
      </x:c>
      <x:c r="E25" s="28" t="str">
        <x:v>m2</x:v>
      </x:c>
      <x:c r="F25" s="28" t="n">
        <x:v>520</x:v>
      </x:c>
      <x:c r="G25" s="11" t="n">
        <x:v>17.45</x:v>
      </x:c>
      <x:c r="H25" s="11" t="n">
        <x:v>9074</x:v>
      </x:c>
      <x:c r="I25" s="8" t="n">
        <x:f>IF(ISNUMBER(G25),ROUND(F25*G25,2),"")</x:f>
        <x:v>9074</x:v>
      </x:c>
      <x:c r="J25" s="8" t="n">
        <x:f>IF(ISNUMBER(G25),ROUND(I25-H25,2),"")</x:f>
        <x:v>0</x:v>
      </x:c>
      <x:c r="K25" s="8" t="n">
        <x:f>IF(ISNUMBER(G25),ROUND((D25-F25)*G25,2),"")</x:f>
        <x:v>0</x:v>
      </x:c>
      <x:c r="L25" s="8" t="n">
        <x:v>0</x:v>
      </x:c>
      <x:c r="M25" s="8" t="n">
        <x:f>IF(ISNUMBER(G25),ROUND(D25*G25,2),IF(AND(ISNUMBER(L25),L25&gt;0),L25,"offen"))</x:f>
        <x:v>9074</x:v>
      </x:c>
      <x:c r="N25" s="13" t="str">
        <x:v>Offeriert</x:v>
      </x:c>
      <x:c r="O25" s="13" t="str"/>
      <x:c r="P25" s="13" t="str">
        <x:v>Brändli S. 4</x:v>
      </x:c>
      <x:c r="Q25" s="13" t="str">
        <x:v>LV S. 4</x:v>
      </x:c>
    </x:row>
    <x:row r="26" ht="42" customHeight="1">
      <x:c r="A26" s="16" t="str">
        <x:v>Brändli</x:v>
      </x:c>
      <x:c r="B26" s="16" t="str">
        <x:v>4.02</x:v>
      </x:c>
      <x:c r="C26" s="17" t="str">
        <x:v>Bodenplatte Stahlbeton</x:v>
      </x:c>
      <x:c r="D26" s="26" t="n">
        <x:v>156</x:v>
      </x:c>
      <x:c r="E26" s="26" t="str">
        <x:v>m3</x:v>
      </x:c>
      <x:c r="F26" s="26" t="n">
        <x:v>156</x:v>
      </x:c>
      <x:c r="G26" s="27" t="n">
        <x:v>238</x:v>
      </x:c>
      <x:c r="H26" s="27" t="n">
        <x:v>37128</x:v>
      </x:c>
      <x:c r="I26" s="22" t="n">
        <x:f>IF(ISNUMBER(G26),ROUND(F26*G26,2),"")</x:f>
        <x:v>37128</x:v>
      </x:c>
      <x:c r="J26" s="22" t="n">
        <x:f>IF(ISNUMBER(G26),ROUND(I26-H26,2),"")</x:f>
        <x:v>0</x:v>
      </x:c>
      <x:c r="K26" s="22" t="n">
        <x:f>IF(ISNUMBER(G26),ROUND((D26-F26)*G26,2),"")</x:f>
        <x:v>0</x:v>
      </x:c>
      <x:c r="L26" s="22" t="n">
        <x:v>0</x:v>
      </x:c>
      <x:c r="M26" s="22" t="n">
        <x:f>IF(ISNUMBER(G26),ROUND(D26*G26,2),IF(AND(ISNUMBER(L26),L26&gt;0),L26,"offen"))</x:f>
        <x:v>37128</x:v>
      </x:c>
      <x:c r="N26" s="17" t="str">
        <x:v>Offeriert</x:v>
      </x:c>
      <x:c r="O26" s="17" t="str"/>
      <x:c r="P26" s="17" t="str">
        <x:v>Brändli S. 4</x:v>
      </x:c>
      <x:c r="Q26" s="17" t="str">
        <x:v>LV S. 4</x:v>
      </x:c>
    </x:row>
    <x:row r="27" ht="42" customHeight="1">
      <x:c r="A27" s="2" t="str">
        <x:v>Brändli</x:v>
      </x:c>
      <x:c r="B27" s="2" t="str">
        <x:v>4.03</x:v>
      </x:c>
      <x:c r="C27" s="13" t="str">
        <x:v>Wände UG Stahlbeton</x:v>
      </x:c>
      <x:c r="D27" s="28" t="n">
        <x:v>118</x:v>
      </x:c>
      <x:c r="E27" s="28" t="str">
        <x:v>m3</x:v>
      </x:c>
      <x:c r="F27" s="28" t="n">
        <x:v>118</x:v>
      </x:c>
      <x:c r="G27" s="11" t="n">
        <x:v>269</x:v>
      </x:c>
      <x:c r="H27" s="11" t="n">
        <x:v>31742</x:v>
      </x:c>
      <x:c r="I27" s="8" t="n">
        <x:f>IF(ISNUMBER(G27),ROUND(F27*G27,2),"")</x:f>
        <x:v>31742</x:v>
      </x:c>
      <x:c r="J27" s="8" t="n">
        <x:f>IF(ISNUMBER(G27),ROUND(I27-H27,2),"")</x:f>
        <x:v>0</x:v>
      </x:c>
      <x:c r="K27" s="8" t="n">
        <x:f>IF(ISNUMBER(G27),ROUND((D27-F27)*G27,2),"")</x:f>
        <x:v>0</x:v>
      </x:c>
      <x:c r="L27" s="8" t="n">
        <x:v>0</x:v>
      </x:c>
      <x:c r="M27" s="8" t="n">
        <x:f>IF(ISNUMBER(G27),ROUND(D27*G27,2),IF(AND(ISNUMBER(L27),L27&gt;0),L27,"offen"))</x:f>
        <x:v>31742</x:v>
      </x:c>
      <x:c r="N27" s="13" t="str">
        <x:v>Offeriert</x:v>
      </x:c>
      <x:c r="O27" s="13" t="str"/>
      <x:c r="P27" s="13" t="str">
        <x:v>Brändli S. 4</x:v>
      </x:c>
      <x:c r="Q27" s="13" t="str">
        <x:v>LV S. 4</x:v>
      </x:c>
    </x:row>
    <x:row r="28" ht="42" customHeight="1">
      <x:c r="A28" s="16" t="str">
        <x:v>Brändli</x:v>
      </x:c>
      <x:c r="B28" s="16" t="str">
        <x:v>4.04</x:v>
      </x:c>
      <x:c r="C28" s="17" t="str">
        <x:v>Schalung Wände UG</x:v>
      </x:c>
      <x:c r="D28" s="26" t="n">
        <x:v>940</x:v>
      </x:c>
      <x:c r="E28" s="26" t="str">
        <x:v>m2</x:v>
      </x:c>
      <x:c r="F28" s="26" t="n">
        <x:v>940</x:v>
      </x:c>
      <x:c r="G28" s="27" t="n">
        <x:v>70.75</x:v>
      </x:c>
      <x:c r="H28" s="27" t="n">
        <x:v>66505</x:v>
      </x:c>
      <x:c r="I28" s="22" t="n">
        <x:f>IF(ISNUMBER(G28),ROUND(F28*G28,2),"")</x:f>
        <x:v>66505</x:v>
      </x:c>
      <x:c r="J28" s="22" t="n">
        <x:f>IF(ISNUMBER(G28),ROUND(I28-H28,2),"")</x:f>
        <x:v>0</x:v>
      </x:c>
      <x:c r="K28" s="22" t="n">
        <x:f>IF(ISNUMBER(G28),ROUND((D28-F28)*G28,2),"")</x:f>
        <x:v>0</x:v>
      </x:c>
      <x:c r="L28" s="22" t="n">
        <x:v>0</x:v>
      </x:c>
      <x:c r="M28" s="22" t="n">
        <x:f>IF(ISNUMBER(G28),ROUND(D28*G28,2),IF(AND(ISNUMBER(L28),L28&gt;0),L28,"offen"))</x:f>
        <x:v>66505</x:v>
      </x:c>
      <x:c r="N28" s="17" t="str">
        <x:v>Offeriert</x:v>
      </x:c>
      <x:c r="O28" s="17" t="str"/>
      <x:c r="P28" s="17" t="str">
        <x:v>Brändli S. 4</x:v>
      </x:c>
      <x:c r="Q28" s="17" t="str">
        <x:v>LV S. 4</x:v>
      </x:c>
    </x:row>
    <x:row r="29" ht="42" customHeight="1">
      <x:c r="A29" s="2" t="str">
        <x:v>Brändli</x:v>
      </x:c>
      <x:c r="B29" s="2" t="str">
        <x:v>4.05</x:v>
      </x:c>
      <x:c r="C29" s="13" t="str">
        <x:v>Decke über UG</x:v>
      </x:c>
      <x:c r="D29" s="28" t="n">
        <x:v>132</x:v>
      </x:c>
      <x:c r="E29" s="28" t="str">
        <x:v>m3</x:v>
      </x:c>
      <x:c r="F29" s="28" t="n">
        <x:v>132</x:v>
      </x:c>
      <x:c r="G29" s="11" t="n">
        <x:v>243</x:v>
      </x:c>
      <x:c r="H29" s="11" t="n">
        <x:v>32076</x:v>
      </x:c>
      <x:c r="I29" s="8" t="n">
        <x:f>IF(ISNUMBER(G29),ROUND(F29*G29,2),"")</x:f>
        <x:v>32076</x:v>
      </x:c>
      <x:c r="J29" s="8" t="n">
        <x:f>IF(ISNUMBER(G29),ROUND(I29-H29,2),"")</x:f>
        <x:v>0</x:v>
      </x:c>
      <x:c r="K29" s="8" t="n">
        <x:f>IF(ISNUMBER(G29),ROUND((D29-F29)*G29,2),"")</x:f>
        <x:v>0</x:v>
      </x:c>
      <x:c r="L29" s="8" t="n">
        <x:v>0</x:v>
      </x:c>
      <x:c r="M29" s="8" t="n">
        <x:f>IF(ISNUMBER(G29),ROUND(D29*G29,2),IF(AND(ISNUMBER(L29),L29&gt;0),L29,"offen"))</x:f>
        <x:v>32076</x:v>
      </x:c>
      <x:c r="N29" s="13" t="str">
        <x:v>Offeriert</x:v>
      </x:c>
      <x:c r="O29" s="13" t="str"/>
      <x:c r="P29" s="13" t="str">
        <x:v>Brändli S. 4</x:v>
      </x:c>
      <x:c r="Q29" s="13" t="str">
        <x:v>LV S. 5</x:v>
      </x:c>
    </x:row>
    <x:row r="30" ht="42" customHeight="1">
      <x:c r="A30" s="16" t="str">
        <x:v>Brändli</x:v>
      </x:c>
      <x:c r="B30" s="16" t="str">
        <x:v>4.06</x:v>
      </x:c>
      <x:c r="C30" s="17" t="str">
        <x:v>Schalung Decke über UG</x:v>
      </x:c>
      <x:c r="D30" s="26" t="n">
        <x:v>505</x:v>
      </x:c>
      <x:c r="E30" s="26" t="str">
        <x:v>m2</x:v>
      </x:c>
      <x:c r="F30" s="26" t="n">
        <x:v>505</x:v>
      </x:c>
      <x:c r="G30" s="27" t="n">
        <x:v>56.7</x:v>
      </x:c>
      <x:c r="H30" s="27" t="n">
        <x:v>28633.5</x:v>
      </x:c>
      <x:c r="I30" s="22" t="n">
        <x:f>IF(ISNUMBER(G30),ROUND(F30*G30,2),"")</x:f>
        <x:v>28633.5</x:v>
      </x:c>
      <x:c r="J30" s="22" t="n">
        <x:f>IF(ISNUMBER(G30),ROUND(I30-H30,2),"")</x:f>
        <x:v>0</x:v>
      </x:c>
      <x:c r="K30" s="22" t="n">
        <x:f>IF(ISNUMBER(G30),ROUND((D30-F30)*G30,2),"")</x:f>
        <x:v>0</x:v>
      </x:c>
      <x:c r="L30" s="22" t="n">
        <x:v>0</x:v>
      </x:c>
      <x:c r="M30" s="22" t="n">
        <x:f>IF(ISNUMBER(G30),ROUND(D30*G30,2),IF(AND(ISNUMBER(L30),L30&gt;0),L30,"offen"))</x:f>
        <x:v>28633.5</x:v>
      </x:c>
      <x:c r="N30" s="17" t="str">
        <x:v>Offeriert</x:v>
      </x:c>
      <x:c r="O30" s="17" t="str"/>
      <x:c r="P30" s="17" t="str">
        <x:v>Brändli S. 5</x:v>
      </x:c>
      <x:c r="Q30" s="17" t="str">
        <x:v>LV S. 5</x:v>
      </x:c>
    </x:row>
    <x:row r="31" ht="42" customHeight="1">
      <x:c r="A31" s="2" t="str">
        <x:v>Brändli</x:v>
      </x:c>
      <x:c r="B31" s="2" t="str">
        <x:v>4.07</x:v>
      </x:c>
      <x:c r="C31" s="13" t="str">
        <x:v>Decken Obergeschosse</x:v>
      </x:c>
      <x:c r="D31" s="28" t="n">
        <x:v>228</x:v>
      </x:c>
      <x:c r="E31" s="28" t="str">
        <x:v>m3</x:v>
      </x:c>
      <x:c r="F31" s="28" t="n">
        <x:v>228</x:v>
      </x:c>
      <x:c r="G31" s="11" t="n">
        <x:v>251.5</x:v>
      </x:c>
      <x:c r="H31" s="11" t="n">
        <x:v>57342</x:v>
      </x:c>
      <x:c r="I31" s="8" t="n">
        <x:f>IF(ISNUMBER(G31),ROUND(F31*G31,2),"")</x:f>
        <x:v>57342</x:v>
      </x:c>
      <x:c r="J31" s="8" t="n">
        <x:f>IF(ISNUMBER(G31),ROUND(I31-H31,2),"")</x:f>
        <x:v>0</x:v>
      </x:c>
      <x:c r="K31" s="8" t="n">
        <x:f>IF(ISNUMBER(G31),ROUND((D31-F31)*G31,2),"")</x:f>
        <x:v>0</x:v>
      </x:c>
      <x:c r="L31" s="8" t="n">
        <x:v>0</x:v>
      </x:c>
      <x:c r="M31" s="8" t="n">
        <x:f>IF(ISNUMBER(G31),ROUND(D31*G31,2),IF(AND(ISNUMBER(L31),L31&gt;0),L31,"offen"))</x:f>
        <x:v>57342</x:v>
      </x:c>
      <x:c r="N31" s="13" t="str">
        <x:v>Offeriert</x:v>
      </x:c>
      <x:c r="O31" s="13" t="str"/>
      <x:c r="P31" s="13" t="str">
        <x:v>Brändli S. 5</x:v>
      </x:c>
      <x:c r="Q31" s="13" t="str">
        <x:v>LV S. 5</x:v>
      </x:c>
    </x:row>
    <x:row r="32" ht="42" customHeight="1">
      <x:c r="A32" s="16" t="str">
        <x:v>Brändli</x:v>
      </x:c>
      <x:c r="B32" s="16" t="str">
        <x:v>4.08</x:v>
      </x:c>
      <x:c r="C32" s="17" t="str">
        <x:v>Schalung Decken Obergeschosse</x:v>
      </x:c>
      <x:c r="D32" s="26" t="n">
        <x:v>950</x:v>
      </x:c>
      <x:c r="E32" s="26" t="str">
        <x:v>m2</x:v>
      </x:c>
      <x:c r="F32" s="26" t="n">
        <x:v>950</x:v>
      </x:c>
      <x:c r="G32" s="27" t="n">
        <x:v>53.05</x:v>
      </x:c>
      <x:c r="H32" s="27" t="n">
        <x:v>50397.5</x:v>
      </x:c>
      <x:c r="I32" s="22" t="n">
        <x:f>IF(ISNUMBER(G32),ROUND(F32*G32,2),"")</x:f>
        <x:v>50397.5</x:v>
      </x:c>
      <x:c r="J32" s="22" t="n">
        <x:f>IF(ISNUMBER(G32),ROUND(I32-H32,2),"")</x:f>
        <x:v>0</x:v>
      </x:c>
      <x:c r="K32" s="22" t="n">
        <x:f>IF(ISNUMBER(G32),ROUND((D32-F32)*G32,2),"")</x:f>
        <x:v>0</x:v>
      </x:c>
      <x:c r="L32" s="22" t="n">
        <x:v>0</x:v>
      </x:c>
      <x:c r="M32" s="22" t="n">
        <x:f>IF(ISNUMBER(G32),ROUND(D32*G32,2),IF(AND(ISNUMBER(L32),L32&gt;0),L32,"offen"))</x:f>
        <x:v>50397.5</x:v>
      </x:c>
      <x:c r="N32" s="17" t="str">
        <x:v>Offeriert</x:v>
      </x:c>
      <x:c r="O32" s="17" t="str"/>
      <x:c r="P32" s="17" t="str">
        <x:v>Brändli S. 5</x:v>
      </x:c>
      <x:c r="Q32" s="17" t="str">
        <x:v>LV S. 5</x:v>
      </x:c>
    </x:row>
    <x:row r="33" ht="42" customHeight="1">
      <x:c r="A33" s="2" t="str">
        <x:v>Brändli</x:v>
      </x:c>
      <x:c r="B33" s="2" t="str">
        <x:v>4.09</x:v>
      </x:c>
      <x:c r="C33" s="13" t="str">
        <x:v>Stützen Stahlbeton</x:v>
      </x:c>
      <x:c r="D33" s="28" t="n">
        <x:v>64</x:v>
      </x:c>
      <x:c r="E33" s="28" t="str">
        <x:v>m</x:v>
      </x:c>
      <x:c r="F33" s="28" t="n">
        <x:v>64</x:v>
      </x:c>
      <x:c r="G33" s="11" t="n">
        <x:v>169.5</x:v>
      </x:c>
      <x:c r="H33" s="11" t="n">
        <x:v>10848</x:v>
      </x:c>
      <x:c r="I33" s="8" t="n">
        <x:f>IF(ISNUMBER(G33),ROUND(F33*G33,2),"")</x:f>
        <x:v>10848</x:v>
      </x:c>
      <x:c r="J33" s="8" t="n">
        <x:f>IF(ISNUMBER(G33),ROUND(I33-H33,2),"")</x:f>
        <x:v>0</x:v>
      </x:c>
      <x:c r="K33" s="8" t="n">
        <x:f>IF(ISNUMBER(G33),ROUND((D33-F33)*G33,2),"")</x:f>
        <x:v>0</x:v>
      </x:c>
      <x:c r="L33" s="8" t="n">
        <x:v>0</x:v>
      </x:c>
      <x:c r="M33" s="8" t="n">
        <x:f>IF(ISNUMBER(G33),ROUND(D33*G33,2),IF(AND(ISNUMBER(L33),L33&gt;0),L33,"offen"))</x:f>
        <x:v>10848</x:v>
      </x:c>
      <x:c r="N33" s="13" t="str">
        <x:v>Offeriert</x:v>
      </x:c>
      <x:c r="O33" s="13" t="str"/>
      <x:c r="P33" s="13" t="str">
        <x:v>Brändli S. 5</x:v>
      </x:c>
      <x:c r="Q33" s="13" t="str">
        <x:v>LV S. 5</x:v>
      </x:c>
    </x:row>
    <x:row r="34" ht="42" customHeight="1">
      <x:c r="A34" s="16" t="str">
        <x:v>Brändli</x:v>
      </x:c>
      <x:c r="B34" s="16" t="str">
        <x:v>4.10</x:v>
      </x:c>
      <x:c r="C34" s="17" t="str">
        <x:v>Treppenläufe vorfabriziert</x:v>
      </x:c>
      <x:c r="D34" s="26" t="n">
        <x:v>6</x:v>
      </x:c>
      <x:c r="E34" s="26" t="str">
        <x:v>st</x:v>
      </x:c>
      <x:c r="F34" s="26" t="n">
        <x:v>6</x:v>
      </x:c>
      <x:c r="G34" s="27" t="n">
        <x:v>3280</x:v>
      </x:c>
      <x:c r="H34" s="27" t="n">
        <x:v>19680</x:v>
      </x:c>
      <x:c r="I34" s="22" t="n">
        <x:f>IF(ISNUMBER(G34),ROUND(F34*G34,2),"")</x:f>
        <x:v>19680</x:v>
      </x:c>
      <x:c r="J34" s="22" t="n">
        <x:f>IF(ISNUMBER(G34),ROUND(I34-H34,2),"")</x:f>
        <x:v>0</x:v>
      </x:c>
      <x:c r="K34" s="22" t="n">
        <x:f>IF(ISNUMBER(G34),ROUND((D34-F34)*G34,2),"")</x:f>
        <x:v>0</x:v>
      </x:c>
      <x:c r="L34" s="22" t="n">
        <x:v>0</x:v>
      </x:c>
      <x:c r="M34" s="22" t="n">
        <x:f>IF(ISNUMBER(G34),ROUND(D34*G34,2),IF(AND(ISNUMBER(L34),L34&gt;0),L34,"offen"))</x:f>
        <x:v>19680</x:v>
      </x:c>
      <x:c r="N34" s="17" t="str">
        <x:v>Offeriert</x:v>
      </x:c>
      <x:c r="O34" s="17" t="str"/>
      <x:c r="P34" s="17" t="str">
        <x:v>Brändli S. 5</x:v>
      </x:c>
      <x:c r="Q34" s="17" t="str">
        <x:v>LV S. 5</x:v>
      </x:c>
    </x:row>
    <x:row r="35" ht="42" customHeight="1">
      <x:c r="A35" s="2" t="str">
        <x:v>Brändli</x:v>
      </x:c>
      <x:c r="B35" s="2" t="str">
        <x:v>4.11</x:v>
      </x:c>
      <x:c r="C35" s="13" t="str">
        <x:v>Betonstahl</x:v>
      </x:c>
      <x:c r="D35" s="28" t="n">
        <x:v>72</x:v>
      </x:c>
      <x:c r="E35" s="28" t="str">
        <x:v>t</x:v>
      </x:c>
      <x:c r="F35" s="28" t="n">
        <x:v>72</x:v>
      </x:c>
      <x:c r="G35" s="11" t="n">
        <x:v>2690</x:v>
      </x:c>
      <x:c r="H35" s="11" t="n">
        <x:v>193680</x:v>
      </x:c>
      <x:c r="I35" s="8" t="n">
        <x:f>IF(ISNUMBER(G35),ROUND(F35*G35,2),"")</x:f>
        <x:v>193680</x:v>
      </x:c>
      <x:c r="J35" s="8" t="n">
        <x:f>IF(ISNUMBER(G35),ROUND(I35-H35,2),"")</x:f>
        <x:v>0</x:v>
      </x:c>
      <x:c r="K35" s="8" t="n">
        <x:f>IF(ISNUMBER(G35),ROUND((D35-F35)*G35,2),"")</x:f>
        <x:v>0</x:v>
      </x:c>
      <x:c r="L35" s="8" t="n">
        <x:v>0</x:v>
      </x:c>
      <x:c r="M35" s="8" t="n">
        <x:f>IF(ISNUMBER(G35),ROUND(D35*G35,2),IF(AND(ISNUMBER(L35),L35&gt;0),L35,"offen"))</x:f>
        <x:v>193680</x:v>
      </x:c>
      <x:c r="N35" s="13" t="str">
        <x:v>Offeriert</x:v>
      </x:c>
      <x:c r="O35" s="13" t="str"/>
      <x:c r="P35" s="13" t="str">
        <x:v>Brändli S. 5</x:v>
      </x:c>
      <x:c r="Q35" s="13" t="str">
        <x:v>LV S. 5</x:v>
      </x:c>
    </x:row>
    <x:row r="36" ht="42" customHeight="1">
      <x:c r="A36" s="16" t="str">
        <x:v>Brändli</x:v>
      </x:c>
      <x:c r="B36" s="16" t="str">
        <x:v>4.12</x:v>
      </x:c>
      <x:c r="C36" s="17" t="str">
        <x:v>Fugenabdichtung</x:v>
      </x:c>
      <x:c r="D36" s="26" t="n">
        <x:v>180</x:v>
      </x:c>
      <x:c r="E36" s="26" t="str">
        <x:v>m</x:v>
      </x:c>
      <x:c r="F36" s="26" t="n">
        <x:v>180</x:v>
      </x:c>
      <x:c r="G36" s="27" t="n">
        <x:v>39.45</x:v>
      </x:c>
      <x:c r="H36" s="27" t="n">
        <x:v>7101</x:v>
      </x:c>
      <x:c r="I36" s="22" t="n">
        <x:f>IF(ISNUMBER(G36),ROUND(F36*G36,2),"")</x:f>
        <x:v>7101</x:v>
      </x:c>
      <x:c r="J36" s="22" t="n">
        <x:f>IF(ISNUMBER(G36),ROUND(I36-H36,2),"")</x:f>
        <x:v>0</x:v>
      </x:c>
      <x:c r="K36" s="22" t="n">
        <x:f>IF(ISNUMBER(G36),ROUND((D36-F36)*G36,2),"")</x:f>
        <x:v>0</x:v>
      </x:c>
      <x:c r="L36" s="22" t="n">
        <x:v>0</x:v>
      </x:c>
      <x:c r="M36" s="22" t="n">
        <x:f>IF(ISNUMBER(G36),ROUND(D36*G36,2),IF(AND(ISNUMBER(L36),L36&gt;0),L36,"offen"))</x:f>
        <x:v>7101</x:v>
      </x:c>
      <x:c r="N36" s="17" t="str">
        <x:v>Offeriert</x:v>
      </x:c>
      <x:c r="O36" s="17" t="str"/>
      <x:c r="P36" s="17" t="str">
        <x:v>Brändli S. 5</x:v>
      </x:c>
      <x:c r="Q36" s="17" t="str">
        <x:v>LV S. 5</x:v>
      </x:c>
    </x:row>
    <x:row r="37" ht="42" customHeight="1">
      <x:c r="A37" s="2" t="str">
        <x:v>Brändli</x:v>
      </x:c>
      <x:c r="B37" s="2" t="str">
        <x:v>4.13</x:v>
      </x:c>
      <x:c r="C37" s="13" t="str">
        <x:v>Aussparungen und Einlagen</x:v>
      </x:c>
      <x:c r="D37" s="28" t="n">
        <x:v>1</x:v>
      </x:c>
      <x:c r="E37" s="28" t="str">
        <x:v>psch</x:v>
      </x:c>
      <x:c r="F37" s="28" t="n">
        <x:v>1</x:v>
      </x:c>
      <x:c r="G37" s="11" t="n">
        <x:v>15400</x:v>
      </x:c>
      <x:c r="H37" s="11" t="n">
        <x:v>15400</x:v>
      </x:c>
      <x:c r="I37" s="8" t="n">
        <x:f>IF(ISNUMBER(G37),ROUND(F37*G37,2),"")</x:f>
        <x:v>15400</x:v>
      </x:c>
      <x:c r="J37" s="8" t="n">
        <x:f>IF(ISNUMBER(G37),ROUND(I37-H37,2),"")</x:f>
        <x:v>0</x:v>
      </x:c>
      <x:c r="K37" s="8" t="n">
        <x:f>IF(ISNUMBER(G37),ROUND((D37-F37)*G37,2),"")</x:f>
        <x:v>0</x:v>
      </x:c>
      <x:c r="L37" s="8" t="n">
        <x:v>0</x:v>
      </x:c>
      <x:c r="M37" s="8" t="n">
        <x:f>IF(ISNUMBER(G37),ROUND(D37*G37,2),IF(AND(ISNUMBER(L37),L37&gt;0),L37,"offen"))</x:f>
        <x:v>15400</x:v>
      </x:c>
      <x:c r="N37" s="13" t="str">
        <x:v>Offeriert</x:v>
      </x:c>
      <x:c r="O37" s="13" t="str"/>
      <x:c r="P37" s="13" t="str">
        <x:v>Brändli S. 5</x:v>
      </x:c>
      <x:c r="Q37" s="13" t="str">
        <x:v>LV S. 5</x:v>
      </x:c>
    </x:row>
    <x:row r="38" ht="42" customHeight="1">
      <x:c r="A38" s="16" t="str">
        <x:v>Brändli</x:v>
      </x:c>
      <x:c r="B38" s="16" t="str">
        <x:v>4.14</x:v>
      </x:c>
      <x:c r="C38" s="17" t="str">
        <x:v>Bodenplatte abtaloschieren</x:v>
      </x:c>
      <x:c r="D38" s="26" t="n">
        <x:v>480</x:v>
      </x:c>
      <x:c r="E38" s="26" t="str">
        <x:v>m2</x:v>
      </x:c>
      <x:c r="F38" s="26" t="n">
        <x:v>480</x:v>
      </x:c>
      <x:c r="G38" s="27" t="n">
        <x:v>7.75</x:v>
      </x:c>
      <x:c r="H38" s="27" t="n">
        <x:v>3720</x:v>
      </x:c>
      <x:c r="I38" s="22" t="n">
        <x:f>IF(ISNUMBER(G38),ROUND(F38*G38,2),"")</x:f>
        <x:v>3720</x:v>
      </x:c>
      <x:c r="J38" s="22" t="n">
        <x:f>IF(ISNUMBER(G38),ROUND(I38-H38,2),"")</x:f>
        <x:v>0</x:v>
      </x:c>
      <x:c r="K38" s="22" t="n">
        <x:f>IF(ISNUMBER(G38),ROUND((D38-F38)*G38,2),"")</x:f>
        <x:v>0</x:v>
      </x:c>
      <x:c r="L38" s="22" t="n">
        <x:v>0</x:v>
      </x:c>
      <x:c r="M38" s="22" t="n">
        <x:f>IF(ISNUMBER(G38),ROUND(D38*G38,2),IF(AND(ISNUMBER(L38),L38&gt;0),L38,"offen"))</x:f>
        <x:v>3720</x:v>
      </x:c>
      <x:c r="N38" s="17" t="str">
        <x:v>Offeriert</x:v>
      </x:c>
      <x:c r="O38" s="17" t="str"/>
      <x:c r="P38" s="17" t="str">
        <x:v>Brändli S. 5</x:v>
      </x:c>
      <x:c r="Q38" s="17" t="str">
        <x:v>LV S. 5</x:v>
      </x:c>
    </x:row>
    <x:row r="39" ht="42" customHeight="1">
      <x:c r="A39" s="2" t="str">
        <x:v>Brändli</x:v>
      </x:c>
      <x:c r="B39" s="2" t="str">
        <x:v>5.01</x:v>
      </x:c>
      <x:c r="C39" s="13" t="str">
        <x:v>Mauerwerk Backstein 17,5 cm</x:v>
      </x:c>
      <x:c r="D39" s="28" t="n">
        <x:v>610</x:v>
      </x:c>
      <x:c r="E39" s="28" t="str">
        <x:v>m2</x:v>
      </x:c>
      <x:c r="F39" s="28" t="n">
        <x:v>610</x:v>
      </x:c>
      <x:c r="G39" s="11" t="n">
        <x:v>125.5</x:v>
      </x:c>
      <x:c r="H39" s="11" t="n">
        <x:v>76555</x:v>
      </x:c>
      <x:c r="I39" s="8" t="n">
        <x:f>IF(ISNUMBER(G39),ROUND(F39*G39,2),"")</x:f>
        <x:v>76555</x:v>
      </x:c>
      <x:c r="J39" s="8" t="n">
        <x:f>IF(ISNUMBER(G39),ROUND(I39-H39,2),"")</x:f>
        <x:v>0</x:v>
      </x:c>
      <x:c r="K39" s="8" t="n">
        <x:f>IF(ISNUMBER(G39),ROUND((D39-F39)*G39,2),"")</x:f>
        <x:v>0</x:v>
      </x:c>
      <x:c r="L39" s="8" t="n">
        <x:v>0</x:v>
      </x:c>
      <x:c r="M39" s="8" t="n">
        <x:f>IF(ISNUMBER(G39),ROUND(D39*G39,2),IF(AND(ISNUMBER(L39),L39&gt;0),L39,"offen"))</x:f>
        <x:v>76555</x:v>
      </x:c>
      <x:c r="N39" s="13" t="str">
        <x:v>Offeriert</x:v>
      </x:c>
      <x:c r="O39" s="13" t="str"/>
      <x:c r="P39" s="13" t="str">
        <x:v>Brändli S. 5</x:v>
      </x:c>
      <x:c r="Q39" s="13" t="str">
        <x:v>LV S. 5</x:v>
      </x:c>
    </x:row>
    <x:row r="40" ht="42" customHeight="1">
      <x:c r="A40" s="16" t="str">
        <x:v>Brändli</x:v>
      </x:c>
      <x:c r="B40" s="16" t="str">
        <x:v>5.02</x:v>
      </x:c>
      <x:c r="C40" s="17" t="str">
        <x:v>Mauerwerk Backstein 12,5 cm</x:v>
      </x:c>
      <x:c r="D40" s="26" t="n">
        <x:v>380</x:v>
      </x:c>
      <x:c r="E40" s="26" t="str">
        <x:v>m2</x:v>
      </x:c>
      <x:c r="F40" s="26" t="n">
        <x:v>380</x:v>
      </x:c>
      <x:c r="G40" s="27" t="n">
        <x:v>98.6</x:v>
      </x:c>
      <x:c r="H40" s="27" t="n">
        <x:v>37468</x:v>
      </x:c>
      <x:c r="I40" s="22" t="n">
        <x:f>IF(ISNUMBER(G40),ROUND(F40*G40,2),"")</x:f>
        <x:v>37468</x:v>
      </x:c>
      <x:c r="J40" s="22" t="n">
        <x:f>IF(ISNUMBER(G40),ROUND(I40-H40,2),"")</x:f>
        <x:v>0</x:v>
      </x:c>
      <x:c r="K40" s="22" t="n">
        <x:f>IF(ISNUMBER(G40),ROUND((D40-F40)*G40,2),"")</x:f>
        <x:v>0</x:v>
      </x:c>
      <x:c r="L40" s="22" t="n">
        <x:v>0</x:v>
      </x:c>
      <x:c r="M40" s="22" t="n">
        <x:f>IF(ISNUMBER(G40),ROUND(D40*G40,2),IF(AND(ISNUMBER(L40),L40&gt;0),L40,"offen"))</x:f>
        <x:v>37468</x:v>
      </x:c>
      <x:c r="N40" s="17" t="str">
        <x:v>Offeriert</x:v>
      </x:c>
      <x:c r="O40" s="17" t="str"/>
      <x:c r="P40" s="17" t="str">
        <x:v>Brändli S. 5</x:v>
      </x:c>
      <x:c r="Q40" s="17" t="str">
        <x:v>LV S. 5</x:v>
      </x:c>
    </x:row>
    <x:row r="41" ht="42" customHeight="1">
      <x:c r="A41" s="2" t="str">
        <x:v>Brändli</x:v>
      </x:c>
      <x:c r="B41" s="2" t="str">
        <x:v>5.03</x:v>
      </x:c>
      <x:c r="C41" s="13" t="str">
        <x:v>Mauerwerk Kalksandstein 15 cm</x:v>
      </x:c>
      <x:c r="D41" s="28" t="n">
        <x:v>145</x:v>
      </x:c>
      <x:c r="E41" s="28" t="str">
        <x:v>m2</x:v>
      </x:c>
      <x:c r="F41" s="28" t="n">
        <x:v>145</x:v>
      </x:c>
      <x:c r="G41" s="11" t="n">
        <x:v>111.5</x:v>
      </x:c>
      <x:c r="H41" s="11" t="n">
        <x:v>16167.5</x:v>
      </x:c>
      <x:c r="I41" s="8" t="n">
        <x:f>IF(ISNUMBER(G41),ROUND(F41*G41,2),"")</x:f>
        <x:v>16167.5</x:v>
      </x:c>
      <x:c r="J41" s="8" t="n">
        <x:f>IF(ISNUMBER(G41),ROUND(I41-H41,2),"")</x:f>
        <x:v>0</x:v>
      </x:c>
      <x:c r="K41" s="8" t="n">
        <x:f>IF(ISNUMBER(G41),ROUND((D41-F41)*G41,2),"")</x:f>
        <x:v>0</x:v>
      </x:c>
      <x:c r="L41" s="8" t="n">
        <x:v>0</x:v>
      </x:c>
      <x:c r="M41" s="8" t="n">
        <x:f>IF(ISNUMBER(G41),ROUND(D41*G41,2),IF(AND(ISNUMBER(L41),L41&gt;0),L41,"offen"))</x:f>
        <x:v>16167.5</x:v>
      </x:c>
      <x:c r="N41" s="13" t="str">
        <x:v>Offeriert</x:v>
      </x:c>
      <x:c r="O41" s="13" t="str"/>
      <x:c r="P41" s="13" t="str">
        <x:v>Brändli S. 5</x:v>
      </x:c>
      <x:c r="Q41" s="13" t="str">
        <x:v>LV S. 5</x:v>
      </x:c>
    </x:row>
    <x:row r="42" ht="42" customHeight="1">
      <x:c r="A42" s="16" t="str">
        <x:v>Brändli</x:v>
      </x:c>
      <x:c r="B42" s="16" t="str">
        <x:v>5.04</x:v>
      </x:c>
      <x:c r="C42" s="17" t="str">
        <x:v>Stürze vorfabriziert</x:v>
      </x:c>
      <x:c r="D42" s="26" t="n">
        <x:v>48</x:v>
      </x:c>
      <x:c r="E42" s="26" t="str">
        <x:v>st</x:v>
      </x:c>
      <x:c r="F42" s="26" t="n">
        <x:v>48</x:v>
      </x:c>
      <x:c r="G42" s="27" t="n">
        <x:v>163.5</x:v>
      </x:c>
      <x:c r="H42" s="27" t="n">
        <x:v>7848</x:v>
      </x:c>
      <x:c r="I42" s="22" t="n">
        <x:f>IF(ISNUMBER(G42),ROUND(F42*G42,2),"")</x:f>
        <x:v>7848</x:v>
      </x:c>
      <x:c r="J42" s="22" t="n">
        <x:f>IF(ISNUMBER(G42),ROUND(I42-H42,2),"")</x:f>
        <x:v>0</x:v>
      </x:c>
      <x:c r="K42" s="22" t="n">
        <x:f>IF(ISNUMBER(G42),ROUND((D42-F42)*G42,2),"")</x:f>
        <x:v>0</x:v>
      </x:c>
      <x:c r="L42" s="22" t="n">
        <x:v>0</x:v>
      </x:c>
      <x:c r="M42" s="22" t="n">
        <x:f>IF(ISNUMBER(G42),ROUND(D42*G42,2),IF(AND(ISNUMBER(L42),L42&gt;0),L42,"offen"))</x:f>
        <x:v>7848</x:v>
      </x:c>
      <x:c r="N42" s="17" t="str">
        <x:v>Offeriert</x:v>
      </x:c>
      <x:c r="O42" s="17" t="str"/>
      <x:c r="P42" s="17" t="str">
        <x:v>Brändli S. 5</x:v>
      </x:c>
      <x:c r="Q42" s="17" t="str">
        <x:v>LV S. 5</x:v>
      </x:c>
    </x:row>
    <x:row r="43" ht="42" customHeight="1">
      <x:c r="A43" s="2" t="str">
        <x:v>Brändli</x:v>
      </x:c>
      <x:c r="B43" s="2" t="str">
        <x:v>5.05</x:v>
      </x:c>
      <x:c r="C43" s="13" t="str">
        <x:v>Perimeterdämmung</x:v>
      </x:c>
      <x:c r="D43" s="28" t="n">
        <x:v>330</x:v>
      </x:c>
      <x:c r="E43" s="28" t="str">
        <x:v>m2</x:v>
      </x:c>
      <x:c r="F43" s="28" t="n">
        <x:v>330</x:v>
      </x:c>
      <x:c r="G43" s="11" t="n">
        <x:v>54.1</x:v>
      </x:c>
      <x:c r="H43" s="11" t="n">
        <x:v>17853</x:v>
      </x:c>
      <x:c r="I43" s="8" t="n">
        <x:f>IF(ISNUMBER(G43),ROUND(F43*G43,2),"")</x:f>
        <x:v>17853</x:v>
      </x:c>
      <x:c r="J43" s="8" t="n">
        <x:f>IF(ISNUMBER(G43),ROUND(I43-H43,2),"")</x:f>
        <x:v>0</x:v>
      </x:c>
      <x:c r="K43" s="8" t="n">
        <x:f>IF(ISNUMBER(G43),ROUND((D43-F43)*G43,2),"")</x:f>
        <x:v>0</x:v>
      </x:c>
      <x:c r="L43" s="8" t="n">
        <x:v>0</x:v>
      </x:c>
      <x:c r="M43" s="8" t="n">
        <x:f>IF(ISNUMBER(G43),ROUND(D43*G43,2),IF(AND(ISNUMBER(L43),L43&gt;0),L43,"offen"))</x:f>
        <x:v>17853</x:v>
      </x:c>
      <x:c r="N43" s="13" t="str">
        <x:v>Offeriert</x:v>
      </x:c>
      <x:c r="O43" s="13" t="str"/>
      <x:c r="P43" s="13" t="str">
        <x:v>Brändli S. 5</x:v>
      </x:c>
      <x:c r="Q43" s="13" t="str">
        <x:v>LV S. 5</x:v>
      </x:c>
    </x:row>
    <x:row r="44" ht="42" customHeight="1">
      <x:c r="A44" s="16" t="str">
        <x:v>Brändli</x:v>
      </x:c>
      <x:c r="B44" s="16" t="str">
        <x:v>6.01</x:v>
      </x:c>
      <x:c r="C44" s="17" t="str">
        <x:v>Kernbohrungen</x:v>
      </x:c>
      <x:c r="D44" s="26" t="n">
        <x:v>40</x:v>
      </x:c>
      <x:c r="E44" s="26" t="str">
        <x:v>st</x:v>
      </x:c>
      <x:c r="F44" s="26" t="n">
        <x:v>40</x:v>
      </x:c>
      <x:c r="G44" s="27" t="n">
        <x:v>126.5</x:v>
      </x:c>
      <x:c r="H44" s="27" t="n">
        <x:v>5060</x:v>
      </x:c>
      <x:c r="I44" s="22" t="n">
        <x:f>IF(ISNUMBER(G44),ROUND(F44*G44,2),"")</x:f>
        <x:v>5060</x:v>
      </x:c>
      <x:c r="J44" s="22" t="n">
        <x:f>IF(ISNUMBER(G44),ROUND(I44-H44,2),"")</x:f>
        <x:v>0</x:v>
      </x:c>
      <x:c r="K44" s="22" t="n">
        <x:f>IF(ISNUMBER(G44),ROUND((D44-F44)*G44,2),"")</x:f>
        <x:v>0</x:v>
      </x:c>
      <x:c r="L44" s="22" t="n">
        <x:v>0</x:v>
      </x:c>
      <x:c r="M44" s="22" t="n">
        <x:f>IF(ISNUMBER(G44),ROUND(D44*G44,2),IF(AND(ISNUMBER(L44),L44&gt;0),L44,"offen"))</x:f>
        <x:v>5060</x:v>
      </x:c>
      <x:c r="N44" s="17" t="str">
        <x:v>Offeriert</x:v>
      </x:c>
      <x:c r="O44" s="17" t="str"/>
      <x:c r="P44" s="17" t="str">
        <x:v>Brändli S. 5</x:v>
      </x:c>
      <x:c r="Q44" s="17" t="str">
        <x:v>LV S. 6</x:v>
      </x:c>
    </x:row>
    <x:row r="45" ht="42" customHeight="1">
      <x:c r="A45" s="2" t="str">
        <x:v>Brändli</x:v>
      </x:c>
      <x:c r="B45" s="2" t="str">
        <x:v>6.02</x:v>
      </x:c>
      <x:c r="C45" s="13" t="str">
        <x:v>Reinigung Rohbau</x:v>
      </x:c>
      <x:c r="D45" s="28" t="n">
        <x:v>1</x:v>
      </x:c>
      <x:c r="E45" s="28" t="str">
        <x:v>psch</x:v>
      </x:c>
      <x:c r="F45" s="28" t="n">
        <x:v>1</x:v>
      </x:c>
      <x:c r="G45" s="11" t="n">
        <x:v>5200</x:v>
      </x:c>
      <x:c r="H45" s="11" t="n">
        <x:v>5200</x:v>
      </x:c>
      <x:c r="I45" s="8" t="n">
        <x:f>IF(ISNUMBER(G45),ROUND(F45*G45,2),"")</x:f>
        <x:v>5200</x:v>
      </x:c>
      <x:c r="J45" s="8" t="n">
        <x:f>IF(ISNUMBER(G45),ROUND(I45-H45,2),"")</x:f>
        <x:v>0</x:v>
      </x:c>
      <x:c r="K45" s="8" t="n">
        <x:f>IF(ISNUMBER(G45),ROUND((D45-F45)*G45,2),"")</x:f>
        <x:v>0</x:v>
      </x:c>
      <x:c r="L45" s="8" t="n">
        <x:v>0</x:v>
      </x:c>
      <x:c r="M45" s="8" t="n">
        <x:f>IF(ISNUMBER(G45),ROUND(D45*G45,2),IF(AND(ISNUMBER(L45),L45&gt;0),L45,"offen"))</x:f>
        <x:v>5200</x:v>
      </x:c>
      <x:c r="N45" s="13" t="str">
        <x:v>Offeriert</x:v>
      </x:c>
      <x:c r="O45" s="13" t="str"/>
      <x:c r="P45" s="13" t="str">
        <x:v>Brändli S. 6</x:v>
      </x:c>
      <x:c r="Q45" s="13" t="str">
        <x:v>LV S. 6</x:v>
      </x:c>
    </x:row>
    <x:row r="46" ht="42" customHeight="1">
      <x:c r="A46" s="16" t="str">
        <x:v>Brändli</x:v>
      </x:c>
      <x:c r="B46" s="16" t="str">
        <x:v>6.03</x:v>
      </x:c>
      <x:c r="C46" s="17" t="str">
        <x:v>Regie Facharbeiter</x:v>
      </x:c>
      <x:c r="D46" s="26" t="n">
        <x:v>80</x:v>
      </x:c>
      <x:c r="E46" s="26" t="str">
        <x:v>h</x:v>
      </x:c>
      <x:c r="F46" s="26" t="n">
        <x:v>80</x:v>
      </x:c>
      <x:c r="G46" s="27" t="n">
        <x:v>78.05</x:v>
      </x:c>
      <x:c r="H46" s="27" t="n">
        <x:v>6244</x:v>
      </x:c>
      <x:c r="I46" s="22" t="n">
        <x:f>IF(ISNUMBER(G46),ROUND(F46*G46,2),"")</x:f>
        <x:v>6244</x:v>
      </x:c>
      <x:c r="J46" s="22" t="n">
        <x:f>IF(ISNUMBER(G46),ROUND(I46-H46,2),"")</x:f>
        <x:v>0</x:v>
      </x:c>
      <x:c r="K46" s="22" t="n">
        <x:f>IF(ISNUMBER(G46),ROUND((D46-F46)*G46,2),"")</x:f>
        <x:v>0</x:v>
      </x:c>
      <x:c r="L46" s="22" t="n">
        <x:v>0</x:v>
      </x:c>
      <x:c r="M46" s="22" t="n">
        <x:f>IF(ISNUMBER(G46),ROUND(D46*G46,2),IF(AND(ISNUMBER(L46),L46&gt;0),L46,"offen"))</x:f>
        <x:v>6244</x:v>
      </x:c>
      <x:c r="N46" s="17" t="str">
        <x:v>Offeriert</x:v>
      </x:c>
      <x:c r="O46" s="17" t="str"/>
      <x:c r="P46" s="17" t="str">
        <x:v>Brändli S. 6</x:v>
      </x:c>
      <x:c r="Q46" s="17" t="str">
        <x:v>LV S. 6</x:v>
      </x:c>
    </x:row>
    <x:row r="47" ht="42" customHeight="1">
      <x:c r="A47" s="2" t="str">
        <x:v>Brändli</x:v>
      </x:c>
      <x:c r="B47" s="2" t="str">
        <x:v>6.04</x:v>
      </x:c>
      <x:c r="C47" s="13" t="str">
        <x:v>Regie Hilfsarbeiter</x:v>
      </x:c>
      <x:c r="D47" s="28" t="n">
        <x:v>60</x:v>
      </x:c>
      <x:c r="E47" s="28" t="str">
        <x:v>h</x:v>
      </x:c>
      <x:c r="F47" s="28" t="n">
        <x:v>60</x:v>
      </x:c>
      <x:c r="G47" s="11" t="n">
        <x:v>65</x:v>
      </x:c>
      <x:c r="H47" s="11" t="n">
        <x:v>3900</x:v>
      </x:c>
      <x:c r="I47" s="8" t="n">
        <x:f>IF(ISNUMBER(G47),ROUND(F47*G47,2),"")</x:f>
        <x:v>3900</x:v>
      </x:c>
      <x:c r="J47" s="8" t="n">
        <x:f>IF(ISNUMBER(G47),ROUND(I47-H47,2),"")</x:f>
        <x:v>0</x:v>
      </x:c>
      <x:c r="K47" s="8" t="n">
        <x:f>IF(ISNUMBER(G47),ROUND((D47-F47)*G47,2),"")</x:f>
        <x:v>0</x:v>
      </x:c>
      <x:c r="L47" s="8" t="n">
        <x:v>0</x:v>
      </x:c>
      <x:c r="M47" s="8" t="n">
        <x:f>IF(ISNUMBER(G47),ROUND(D47*G47,2),IF(AND(ISNUMBER(L47),L47&gt;0),L47,"offen"))</x:f>
        <x:v>3900</x:v>
      </x:c>
      <x:c r="N47" s="13" t="str">
        <x:v>Offeriert</x:v>
      </x:c>
      <x:c r="O47" s="13" t="str"/>
      <x:c r="P47" s="13" t="str">
        <x:v>Brändli S. 6</x:v>
      </x:c>
      <x:c r="Q47" s="13" t="str">
        <x:v>LV S. 6</x:v>
      </x:c>
    </x:row>
    <x:row r="48" ht="42" customHeight="1">
      <x:c r="A48" s="16" t="str">
        <x:v>Brändli</x:v>
      </x:c>
      <x:c r="B48" s="16" t="str">
        <x:v>6.05</x:v>
      </x:c>
      <x:c r="C48" s="17" t="str">
        <x:v>Regie Bagger mit Maschinist</x:v>
      </x:c>
      <x:c r="D48" s="26" t="n">
        <x:v>16</x:v>
      </x:c>
      <x:c r="E48" s="26" t="str">
        <x:v>h</x:v>
      </x:c>
      <x:c r="F48" s="26" t="n">
        <x:v>16</x:v>
      </x:c>
      <x:c r="G48" s="27" t="n">
        <x:v>174</x:v>
      </x:c>
      <x:c r="H48" s="27" t="n">
        <x:v>2784</x:v>
      </x:c>
      <x:c r="I48" s="22" t="n">
        <x:f>IF(ISNUMBER(G48),ROUND(F48*G48,2),"")</x:f>
        <x:v>2784</x:v>
      </x:c>
      <x:c r="J48" s="22" t="n">
        <x:f>IF(ISNUMBER(G48),ROUND(I48-H48,2),"")</x:f>
        <x:v>0</x:v>
      </x:c>
      <x:c r="K48" s="22" t="n">
        <x:f>IF(ISNUMBER(G48),ROUND((D48-F48)*G48,2),"")</x:f>
        <x:v>0</x:v>
      </x:c>
      <x:c r="L48" s="22" t="n">
        <x:v>0</x:v>
      </x:c>
      <x:c r="M48" s="22" t="n">
        <x:f>IF(ISNUMBER(G48),ROUND(D48*G48,2),IF(AND(ISNUMBER(L48),L48&gt;0),L48,"offen"))</x:f>
        <x:v>2784</x:v>
      </x:c>
      <x:c r="N48" s="17" t="str">
        <x:v>Offeriert</x:v>
      </x:c>
      <x:c r="O48" s="17" t="str"/>
      <x:c r="P48" s="17" t="str">
        <x:v>Brändli S. 6</x:v>
      </x:c>
      <x:c r="Q48" s="17" t="str">
        <x:v>LV S. 6</x:v>
      </x:c>
    </x:row>
    <x:row r="49" ht="42" customHeight="1">
      <x:c r="A49" s="2" t="str">
        <x:v>Kälin</x:v>
      </x:c>
      <x:c r="B49" s="2" t="str">
        <x:v>1.01</x:v>
      </x:c>
      <x:c r="C49" s="13" t="str">
        <x:v>Baustelleninstallation</x:v>
      </x:c>
      <x:c r="D49" s="28" t="n">
        <x:v>1</x:v>
      </x:c>
      <x:c r="E49" s="28" t="str">
        <x:v>psch</x:v>
      </x:c>
      <x:c r="F49" s="28" t="n">
        <x:v>1</x:v>
      </x:c>
      <x:c r="G49" s="11" t="n">
        <x:v>39300</x:v>
      </x:c>
      <x:c r="H49" s="11" t="n">
        <x:v>39300</x:v>
      </x:c>
      <x:c r="I49" s="8" t="n">
        <x:f>IF(ISNUMBER(G49),ROUND(F49*G49,2),"")</x:f>
        <x:v>39300</x:v>
      </x:c>
      <x:c r="J49" s="8" t="n">
        <x:f>IF(ISNUMBER(G49),ROUND(I49-H49,2),"")</x:f>
        <x:v>0</x:v>
      </x:c>
      <x:c r="K49" s="8" t="n">
        <x:f>IF(ISNUMBER(G49),ROUND((D49-F49)*G49,2),"")</x:f>
        <x:v>0</x:v>
      </x:c>
      <x:c r="L49" s="8" t="n">
        <x:v>0</x:v>
      </x:c>
      <x:c r="M49" s="8" t="n">
        <x:f>IF(ISNUMBER(G49),ROUND(D49*G49,2),IF(AND(ISNUMBER(L49),L49&gt;0),L49,"offen"))</x:f>
        <x:v>39300</x:v>
      </x:c>
      <x:c r="N49" s="13" t="str">
        <x:v>Offeriert</x:v>
      </x:c>
      <x:c r="O49" s="13" t="str"/>
      <x:c r="P49" s="13" t="str">
        <x:v>Kälin S. 3</x:v>
      </x:c>
      <x:c r="Q49" s="13" t="str">
        <x:v>LV S. 3</x:v>
      </x:c>
    </x:row>
    <x:row r="50" ht="42" customHeight="1">
      <x:c r="A50" s="16" t="str">
        <x:v>Kälin</x:v>
      </x:c>
      <x:c r="B50" s="16" t="str">
        <x:v>1.02</x:v>
      </x:c>
      <x:c r="C50" s="17" t="str">
        <x:v>Turmdrehkran</x:v>
      </x:c>
      <x:c r="D50" s="26" t="n">
        <x:v>1</x:v>
      </x:c>
      <x:c r="E50" s="26" t="str">
        <x:v>psch</x:v>
      </x:c>
      <x:c r="F50" s="26" t="n">
        <x:v>1</x:v>
      </x:c>
      <x:c r="G50" s="27" t="n">
        <x:v>41100</x:v>
      </x:c>
      <x:c r="H50" s="27" t="n">
        <x:v>41100</x:v>
      </x:c>
      <x:c r="I50" s="22" t="n">
        <x:f>IF(ISNUMBER(G50),ROUND(F50*G50,2),"")</x:f>
        <x:v>41100</x:v>
      </x:c>
      <x:c r="J50" s="22" t="n">
        <x:f>IF(ISNUMBER(G50),ROUND(I50-H50,2),"")</x:f>
        <x:v>0</x:v>
      </x:c>
      <x:c r="K50" s="22" t="n">
        <x:f>IF(ISNUMBER(G50),ROUND((D50-F50)*G50,2),"")</x:f>
        <x:v>0</x:v>
      </x:c>
      <x:c r="L50" s="22" t="n">
        <x:v>0</x:v>
      </x:c>
      <x:c r="M50" s="22" t="n">
        <x:f>IF(ISNUMBER(G50),ROUND(D50*G50,2),IF(AND(ISNUMBER(L50),L50&gt;0),L50,"offen"))</x:f>
        <x:v>41100</x:v>
      </x:c>
      <x:c r="N50" s="17" t="str">
        <x:v>Offeriert</x:v>
      </x:c>
      <x:c r="O50" s="17" t="str"/>
      <x:c r="P50" s="17" t="str">
        <x:v>Kälin S. 3</x:v>
      </x:c>
      <x:c r="Q50" s="17" t="str">
        <x:v>LV S. 3</x:v>
      </x:c>
    </x:row>
    <x:row r="51" ht="42" customHeight="1">
      <x:c r="A51" s="2" t="str">
        <x:v>Kälin</x:v>
      </x:c>
      <x:c r="B51" s="2" t="str">
        <x:v>1.03</x:v>
      </x:c>
      <x:c r="C51" s="13" t="str">
        <x:v>Bauzaun mobil</x:v>
      </x:c>
      <x:c r="D51" s="28" t="n">
        <x:v>120</x:v>
      </x:c>
      <x:c r="E51" s="28" t="str">
        <x:v>m</x:v>
      </x:c>
      <x:c r="F51" s="28" t="n">
        <x:v>120</x:v>
      </x:c>
      <x:c r="G51" s="11" t="n">
        <x:v>24.45</x:v>
      </x:c>
      <x:c r="H51" s="11" t="n">
        <x:v>2934</x:v>
      </x:c>
      <x:c r="I51" s="8" t="n">
        <x:f>IF(ISNUMBER(G51),ROUND(F51*G51,2),"")</x:f>
        <x:v>2934</x:v>
      </x:c>
      <x:c r="J51" s="8" t="n">
        <x:f>IF(ISNUMBER(G51),ROUND(I51-H51,2),"")</x:f>
        <x:v>0</x:v>
      </x:c>
      <x:c r="K51" s="8" t="n">
        <x:f>IF(ISNUMBER(G51),ROUND((D51-F51)*G51,2),"")</x:f>
        <x:v>0</x:v>
      </x:c>
      <x:c r="L51" s="8" t="n">
        <x:v>0</x:v>
      </x:c>
      <x:c r="M51" s="8" t="n">
        <x:f>IF(ISNUMBER(G51),ROUND(D51*G51,2),IF(AND(ISNUMBER(L51),L51&gt;0),L51,"offen"))</x:f>
        <x:v>2934</x:v>
      </x:c>
      <x:c r="N51" s="13" t="str">
        <x:v>Offeriert</x:v>
      </x:c>
      <x:c r="O51" s="13" t="str"/>
      <x:c r="P51" s="13" t="str">
        <x:v>Kälin S. 3</x:v>
      </x:c>
      <x:c r="Q51" s="13" t="str">
        <x:v>LV S. 3</x:v>
      </x:c>
    </x:row>
    <x:row r="52" ht="42" customHeight="1">
      <x:c r="A52" s="16" t="str">
        <x:v>Kälin</x:v>
      </x:c>
      <x:c r="B52" s="16" t="str">
        <x:v>1.04</x:v>
      </x:c>
      <x:c r="C52" s="17" t="str">
        <x:v>Bauwasser und Baustrom</x:v>
      </x:c>
      <x:c r="D52" s="26" t="n">
        <x:v>1</x:v>
      </x:c>
      <x:c r="E52" s="26" t="str">
        <x:v>psch</x:v>
      </x:c>
      <x:c r="F52" s="26" t="n">
        <x:v>1</x:v>
      </x:c>
      <x:c r="G52" s="27" t="n">
        <x:v>6800</x:v>
      </x:c>
      <x:c r="H52" s="27" t="n">
        <x:v>6800</x:v>
      </x:c>
      <x:c r="I52" s="22" t="n">
        <x:f>IF(ISNUMBER(G52),ROUND(F52*G52,2),"")</x:f>
        <x:v>6800</x:v>
      </x:c>
      <x:c r="J52" s="22" t="n">
        <x:f>IF(ISNUMBER(G52),ROUND(I52-H52,2),"")</x:f>
        <x:v>0</x:v>
      </x:c>
      <x:c r="K52" s="22" t="n">
        <x:f>IF(ISNUMBER(G52),ROUND((D52-F52)*G52,2),"")</x:f>
        <x:v>0</x:v>
      </x:c>
      <x:c r="L52" s="22" t="n">
        <x:v>0</x:v>
      </x:c>
      <x:c r="M52" s="22" t="n">
        <x:f>IF(ISNUMBER(G52),ROUND(D52*G52,2),IF(AND(ISNUMBER(L52),L52&gt;0),L52,"offen"))</x:f>
        <x:v>6800</x:v>
      </x:c>
      <x:c r="N52" s="17" t="str">
        <x:v>Offeriert</x:v>
      </x:c>
      <x:c r="O52" s="17" t="str"/>
      <x:c r="P52" s="17" t="str">
        <x:v>Kälin S. 3</x:v>
      </x:c>
      <x:c r="Q52" s="17" t="str">
        <x:v>LV S. 3</x:v>
      </x:c>
    </x:row>
    <x:row r="53" ht="42" customHeight="1">
      <x:c r="A53" s="2" t="str">
        <x:v>Kälin</x:v>
      </x:c>
      <x:c r="B53" s="2" t="str">
        <x:v>1.05</x:v>
      </x:c>
      <x:c r="C53" s="13" t="str">
        <x:v>Baustellenzufahrt</x:v>
      </x:c>
      <x:c r="D53" s="28" t="n">
        <x:v>180</x:v>
      </x:c>
      <x:c r="E53" s="28" t="str">
        <x:v>m2</x:v>
      </x:c>
      <x:c r="F53" s="28" t="n">
        <x:v>180</x:v>
      </x:c>
      <x:c r="G53" s="11" t="n">
        <x:v>28.8</x:v>
      </x:c>
      <x:c r="H53" s="11" t="n">
        <x:v>5184</x:v>
      </x:c>
      <x:c r="I53" s="8" t="n">
        <x:f>IF(ISNUMBER(G53),ROUND(F53*G53,2),"")</x:f>
        <x:v>5184</x:v>
      </x:c>
      <x:c r="J53" s="8" t="n">
        <x:f>IF(ISNUMBER(G53),ROUND(I53-H53,2),"")</x:f>
        <x:v>0</x:v>
      </x:c>
      <x:c r="K53" s="8" t="n">
        <x:f>IF(ISNUMBER(G53),ROUND((D53-F53)*G53,2),"")</x:f>
        <x:v>0</x:v>
      </x:c>
      <x:c r="L53" s="8" t="n">
        <x:v>0</x:v>
      </x:c>
      <x:c r="M53" s="8" t="n">
        <x:f>IF(ISNUMBER(G53),ROUND(D53*G53,2),IF(AND(ISNUMBER(L53),L53&gt;0),L53,"offen"))</x:f>
        <x:v>5184</x:v>
      </x:c>
      <x:c r="N53" s="13" t="str">
        <x:v>Offeriert</x:v>
      </x:c>
      <x:c r="O53" s="13" t="str"/>
      <x:c r="P53" s="13" t="str">
        <x:v>Kälin S. 3</x:v>
      </x:c>
      <x:c r="Q53" s="13" t="str">
        <x:v>LV S. 3</x:v>
      </x:c>
    </x:row>
    <x:row r="54" ht="42" customHeight="1">
      <x:c r="A54" s="16" t="str">
        <x:v>Kälin</x:v>
      </x:c>
      <x:c r="B54" s="16" t="str">
        <x:v>2.01</x:v>
      </x:c>
      <x:c r="C54" s="17" t="str">
        <x:v>Humus abtragen</x:v>
      </x:c>
      <x:c r="D54" s="26" t="n">
        <x:v>850</x:v>
      </x:c>
      <x:c r="E54" s="26" t="str">
        <x:v>m2</x:v>
      </x:c>
      <x:c r="F54" s="26" t="n">
        <x:v>850</x:v>
      </x:c>
      <x:c r="G54" s="27" t="n">
        <x:v>5.8</x:v>
      </x:c>
      <x:c r="H54" s="27" t="n">
        <x:v>4930</x:v>
      </x:c>
      <x:c r="I54" s="22" t="n">
        <x:f>IF(ISNUMBER(G54),ROUND(F54*G54,2),"")</x:f>
        <x:v>4930</x:v>
      </x:c>
      <x:c r="J54" s="22" t="n">
        <x:f>IF(ISNUMBER(G54),ROUND(I54-H54,2),"")</x:f>
        <x:v>0</x:v>
      </x:c>
      <x:c r="K54" s="22" t="n">
        <x:f>IF(ISNUMBER(G54),ROUND((D54-F54)*G54,2),"")</x:f>
        <x:v>0</x:v>
      </x:c>
      <x:c r="L54" s="22" t="n">
        <x:v>0</x:v>
      </x:c>
      <x:c r="M54" s="22" t="n">
        <x:f>IF(ISNUMBER(G54),ROUND(D54*G54,2),IF(AND(ISNUMBER(L54),L54&gt;0),L54,"offen"))</x:f>
        <x:v>4930</x:v>
      </x:c>
      <x:c r="N54" s="17" t="str">
        <x:v>Offeriert</x:v>
      </x:c>
      <x:c r="O54" s="17" t="str"/>
      <x:c r="P54" s="17" t="str">
        <x:v>Kälin S. 3</x:v>
      </x:c>
      <x:c r="Q54" s="17" t="str">
        <x:v>LV S. 3</x:v>
      </x:c>
    </x:row>
    <x:row r="55" ht="42" customHeight="1">
      <x:c r="A55" s="2" t="str">
        <x:v>Kälin</x:v>
      </x:c>
      <x:c r="B55" s="2" t="str">
        <x:v>2.02</x:v>
      </x:c>
      <x:c r="C55" s="13" t="str">
        <x:v>Baugrubenaushub</x:v>
      </x:c>
      <x:c r="D55" s="28" t="n">
        <x:v>1450</x:v>
      </x:c>
      <x:c r="E55" s="28" t="str">
        <x:v>m3</x:v>
      </x:c>
      <x:c r="F55" s="28" t="n">
        <x:v>1450</x:v>
      </x:c>
      <x:c r="G55" s="11" t="n">
        <x:v>23.55</x:v>
      </x:c>
      <x:c r="H55" s="11" t="n">
        <x:v>34147.5</x:v>
      </x:c>
      <x:c r="I55" s="8" t="n">
        <x:f>IF(ISNUMBER(G55),ROUND(F55*G55,2),"")</x:f>
        <x:v>34147.5</x:v>
      </x:c>
      <x:c r="J55" s="8" t="n">
        <x:f>IF(ISNUMBER(G55),ROUND(I55-H55,2),"")</x:f>
        <x:v>0</x:v>
      </x:c>
      <x:c r="K55" s="8" t="n">
        <x:f>IF(ISNUMBER(G55),ROUND((D55-F55)*G55,2),"")</x:f>
        <x:v>0</x:v>
      </x:c>
      <x:c r="L55" s="8" t="n">
        <x:v>0</x:v>
      </x:c>
      <x:c r="M55" s="8" t="n">
        <x:f>IF(ISNUMBER(G55),ROUND(D55*G55,2),IF(AND(ISNUMBER(L55),L55&gt;0),L55,"offen"))</x:f>
        <x:v>34147.5</x:v>
      </x:c>
      <x:c r="N55" s="13" t="str">
        <x:v>Offeriert</x:v>
      </x:c>
      <x:c r="O55" s="13" t="str"/>
      <x:c r="P55" s="13" t="str">
        <x:v>Kälin S. 3</x:v>
      </x:c>
      <x:c r="Q55" s="13" t="str">
        <x:v>LV S. 3</x:v>
      </x:c>
    </x:row>
    <x:row r="56" ht="42" customHeight="1">
      <x:c r="A56" s="16" t="str">
        <x:v>Kälin</x:v>
      </x:c>
      <x:c r="B56" s="16" t="str">
        <x:v>2.03</x:v>
      </x:c>
      <x:c r="C56" s="17" t="str">
        <x:v>Aushub für Vertiefungen</x:v>
      </x:c>
      <x:c r="D56" s="26" t="n">
        <x:v>38</x:v>
      </x:c>
      <x:c r="E56" s="26" t="str">
        <x:v>m3</x:v>
      </x:c>
      <x:c r="F56" s="26" t="n">
        <x:v>38</x:v>
      </x:c>
      <x:c r="G56" s="27" t="n">
        <x:v>78.9</x:v>
      </x:c>
      <x:c r="H56" s="27" t="n">
        <x:v>2998.2</x:v>
      </x:c>
      <x:c r="I56" s="22" t="n">
        <x:f>IF(ISNUMBER(G56),ROUND(F56*G56,2),"")</x:f>
        <x:v>2998.2</x:v>
      </x:c>
      <x:c r="J56" s="22" t="n">
        <x:f>IF(ISNUMBER(G56),ROUND(I56-H56,2),"")</x:f>
        <x:v>0</x:v>
      </x:c>
      <x:c r="K56" s="22" t="n">
        <x:f>IF(ISNUMBER(G56),ROUND((D56-F56)*G56,2),"")</x:f>
        <x:v>0</x:v>
      </x:c>
      <x:c r="L56" s="22" t="n">
        <x:v>0</x:v>
      </x:c>
      <x:c r="M56" s="22" t="n">
        <x:f>IF(ISNUMBER(G56),ROUND(D56*G56,2),IF(AND(ISNUMBER(L56),L56&gt;0),L56,"offen"))</x:f>
        <x:v>2998.2</x:v>
      </x:c>
      <x:c r="N56" s="17" t="str">
        <x:v>Offeriert</x:v>
      </x:c>
      <x:c r="O56" s="17" t="str"/>
      <x:c r="P56" s="17" t="str">
        <x:v>Kälin S. 4</x:v>
      </x:c>
      <x:c r="Q56" s="17" t="str">
        <x:v>LV S. 3</x:v>
      </x:c>
    </x:row>
    <x:row r="57" ht="42" customHeight="1">
      <x:c r="A57" s="2" t="str">
        <x:v>Kälin</x:v>
      </x:c>
      <x:c r="B57" s="2" t="str">
        <x:v>2.04</x:v>
      </x:c>
      <x:c r="C57" s="13" t="str">
        <x:v>Aushubmaterial abführen und entsorgen</x:v>
      </x:c>
      <x:c r="D57" s="28" t="n">
        <x:v>1300</x:v>
      </x:c>
      <x:c r="E57" s="28" t="str">
        <x:v>m3</x:v>
      </x:c>
      <x:c r="F57" s="28" t="n">
        <x:v>1300</x:v>
      </x:c>
      <x:c r="G57" s="11" t="n">
        <x:v>42.9</x:v>
      </x:c>
      <x:c r="H57" s="11" t="n">
        <x:v>55770</x:v>
      </x:c>
      <x:c r="I57" s="8" t="n">
        <x:f>IF(ISNUMBER(G57),ROUND(F57*G57,2),"")</x:f>
        <x:v>55770</x:v>
      </x:c>
      <x:c r="J57" s="8" t="n">
        <x:f>IF(ISNUMBER(G57),ROUND(I57-H57,2),"")</x:f>
        <x:v>0</x:v>
      </x:c>
      <x:c r="K57" s="8" t="n">
        <x:f>IF(ISNUMBER(G57),ROUND((D57-F57)*G57,2),"")</x:f>
        <x:v>0</x:v>
      </x:c>
      <x:c r="L57" s="8" t="n">
        <x:v>0</x:v>
      </x:c>
      <x:c r="M57" s="8" t="n">
        <x:f>IF(ISNUMBER(G57),ROUND(D57*G57,2),IF(AND(ISNUMBER(L57),L57&gt;0),L57,"offen"))</x:f>
        <x:v>55770</x:v>
      </x:c>
      <x:c r="N57" s="13" t="str">
        <x:v>Offeriert</x:v>
      </x:c>
      <x:c r="O57" s="13" t="str"/>
      <x:c r="P57" s="13" t="str">
        <x:v>Kälin S. 4</x:v>
      </x:c>
      <x:c r="Q57" s="13" t="str">
        <x:v>LV S. 3</x:v>
      </x:c>
    </x:row>
    <x:row r="58" ht="42" customHeight="1">
      <x:c r="A58" s="16" t="str">
        <x:v>Kälin</x:v>
      </x:c>
      <x:c r="B58" s="16" t="str">
        <x:v>2.05</x:v>
      </x:c>
      <x:c r="C58" s="17" t="str">
        <x:v>Böschungen schützen</x:v>
      </x:c>
      <x:c r="D58" s="26" t="n">
        <x:v>420</x:v>
      </x:c>
      <x:c r="E58" s="26" t="str">
        <x:v>m2</x:v>
      </x:c>
      <x:c r="F58" s="26" t="n">
        <x:v>420</x:v>
      </x:c>
      <x:c r="G58" s="27" t="n">
        <x:v>7.1</x:v>
      </x:c>
      <x:c r="H58" s="27" t="n">
        <x:v>2982</x:v>
      </x:c>
      <x:c r="I58" s="22" t="n">
        <x:f>IF(ISNUMBER(G58),ROUND(F58*G58,2),"")</x:f>
        <x:v>2982</x:v>
      </x:c>
      <x:c r="J58" s="22" t="n">
        <x:f>IF(ISNUMBER(G58),ROUND(I58-H58,2),"")</x:f>
        <x:v>0</x:v>
      </x:c>
      <x:c r="K58" s="22" t="n">
        <x:f>IF(ISNUMBER(G58),ROUND((D58-F58)*G58,2),"")</x:f>
        <x:v>0</x:v>
      </x:c>
      <x:c r="L58" s="22" t="n">
        <x:v>0</x:v>
      </x:c>
      <x:c r="M58" s="22" t="n">
        <x:f>IF(ISNUMBER(G58),ROUND(D58*G58,2),IF(AND(ISNUMBER(L58),L58&gt;0),L58,"offen"))</x:f>
        <x:v>2982</x:v>
      </x:c>
      <x:c r="N58" s="17" t="str">
        <x:v>Offeriert</x:v>
      </x:c>
      <x:c r="O58" s="17" t="str"/>
      <x:c r="P58" s="17" t="str">
        <x:v>Kälin S. 4</x:v>
      </x:c>
      <x:c r="Q58" s="17" t="str">
        <x:v>LV S. 3</x:v>
      </x:c>
    </x:row>
    <x:row r="59" ht="42" customHeight="1">
      <x:c r="A59" s="2" t="str">
        <x:v>Kälin</x:v>
      </x:c>
      <x:c r="B59" s="2" t="str">
        <x:v>2.06</x:v>
      </x:c>
      <x:c r="C59" s="13" t="str">
        <x:v>Hinterfüllen</x:v>
      </x:c>
      <x:c r="D59" s="28" t="n">
        <x:v>260</x:v>
      </x:c>
      <x:c r="E59" s="28" t="str">
        <x:v>m3</x:v>
      </x:c>
      <x:c r="F59" s="28" t="n">
        <x:v>260</x:v>
      </x:c>
      <x:c r="G59" s="11" t="n">
        <x:v>28.95</x:v>
      </x:c>
      <x:c r="H59" s="11" t="n">
        <x:v>7527</x:v>
      </x:c>
      <x:c r="I59" s="8" t="n">
        <x:f>IF(ISNUMBER(G59),ROUND(F59*G59,2),"")</x:f>
        <x:v>7527</x:v>
      </x:c>
      <x:c r="J59" s="8" t="n">
        <x:f>IF(ISNUMBER(G59),ROUND(I59-H59,2),"")</x:f>
        <x:v>0</x:v>
      </x:c>
      <x:c r="K59" s="8" t="n">
        <x:f>IF(ISNUMBER(G59),ROUND((D59-F59)*G59,2),"")</x:f>
        <x:v>0</x:v>
      </x:c>
      <x:c r="L59" s="8" t="n">
        <x:v>0</x:v>
      </x:c>
      <x:c r="M59" s="8" t="n">
        <x:f>IF(ISNUMBER(G59),ROUND(D59*G59,2),IF(AND(ISNUMBER(L59),L59&gt;0),L59,"offen"))</x:f>
        <x:v>7527</x:v>
      </x:c>
      <x:c r="N59" s="13" t="str">
        <x:v>Offeriert</x:v>
      </x:c>
      <x:c r="O59" s="13" t="str"/>
      <x:c r="P59" s="13" t="str">
        <x:v>Kälin S. 4</x:v>
      </x:c>
      <x:c r="Q59" s="13" t="str">
        <x:v>LV S. 3</x:v>
      </x:c>
    </x:row>
    <x:row r="60" ht="42" customHeight="1">
      <x:c r="A60" s="16" t="str">
        <x:v>Kälin</x:v>
      </x:c>
      <x:c r="B60" s="16" t="str">
        <x:v>2.07</x:v>
      </x:c>
      <x:c r="C60" s="17" t="str">
        <x:v>Wasserhaltung</x:v>
      </x:c>
      <x:c r="D60" s="26" t="n">
        <x:v>1</x:v>
      </x:c>
      <x:c r="E60" s="26" t="str">
        <x:v>psch</x:v>
      </x:c>
      <x:c r="F60" s="26"/>
      <x:c r="G60" s="27"/>
      <x:c r="H60" s="27"/>
      <x:c r="I60" s="22" t="str">
        <x:f>IF(ISNUMBER(G60),ROUND(F60*G60,2),"")</x:f>
      </x:c>
      <x:c r="J60" s="22" t="str">
        <x:f>IF(ISNUMBER(G60),ROUND(I60-H60,2),"")</x:f>
      </x:c>
      <x:c r="K60" s="22" t="str">
        <x:f>IF(ISNUMBER(G60),ROUND((D60-F60)*G60,2),"")</x:f>
      </x:c>
      <x:c r="L60" s="22" t="n">
        <x:f>ROUND(D60*MAX(G17,G103,G146,G189),2)</x:f>
        <x:v>10800</x:v>
      </x:c>
      <x:c r="M60" s="22" t="n">
        <x:f>IF(ISNUMBER(G60),ROUND(D60*G60,2),IF(AND(ISNUMBER(L60),L60&gt;0),L60,"offen"))</x:f>
        <x:v>10800</x:v>
      </x:c>
      <x:c r="N60" s="19" t="str">
        <x:v>Fehlt vollständig</x:v>
      </x:c>
      <x:c r="O60" s="19" t="str">
        <x:v>2.07 fehlt nach 2.06; Höchstpreis Tannegger S. 4.</x:v>
      </x:c>
      <x:c r="P60" s="17" t="str">
        <x:v>Kälin S. 4 (Zeile fehlt)</x:v>
      </x:c>
      <x:c r="Q60" s="17" t="str">
        <x:v>LV S. 4</x:v>
      </x:c>
    </x:row>
    <x:row r="61" ht="42" customHeight="1">
      <x:c r="A61" s="2" t="str">
        <x:v>Kälin</x:v>
      </x:c>
      <x:c r="B61" s="2" t="str">
        <x:v>3.01</x:v>
      </x:c>
      <x:c r="C61" s="13" t="str">
        <x:v>Grabenaushub Leitungen</x:v>
      </x:c>
      <x:c r="D61" s="28" t="n">
        <x:v>95</x:v>
      </x:c>
      <x:c r="E61" s="28" t="str">
        <x:v>m</x:v>
      </x:c>
      <x:c r="F61" s="28" t="n">
        <x:v>95</x:v>
      </x:c>
      <x:c r="G61" s="11" t="n">
        <x:v>66.1</x:v>
      </x:c>
      <x:c r="H61" s="11" t="n">
        <x:v>6279.5</x:v>
      </x:c>
      <x:c r="I61" s="8" t="n">
        <x:f>IF(ISNUMBER(G61),ROUND(F61*G61,2),"")</x:f>
        <x:v>6279.5</x:v>
      </x:c>
      <x:c r="J61" s="8" t="n">
        <x:f>IF(ISNUMBER(G61),ROUND(I61-H61,2),"")</x:f>
        <x:v>0</x:v>
      </x:c>
      <x:c r="K61" s="8" t="n">
        <x:f>IF(ISNUMBER(G61),ROUND((D61-F61)*G61,2),"")</x:f>
        <x:v>0</x:v>
      </x:c>
      <x:c r="L61" s="8" t="n">
        <x:v>0</x:v>
      </x:c>
      <x:c r="M61" s="8" t="n">
        <x:f>IF(ISNUMBER(G61),ROUND(D61*G61,2),IF(AND(ISNUMBER(L61),L61&gt;0),L61,"offen"))</x:f>
        <x:v>6279.5</x:v>
      </x:c>
      <x:c r="N61" s="13" t="str">
        <x:v>Offeriert</x:v>
      </x:c>
      <x:c r="O61" s="13" t="str"/>
      <x:c r="P61" s="13" t="str">
        <x:v>Kälin S. 4</x:v>
      </x:c>
      <x:c r="Q61" s="13" t="str">
        <x:v>LV S. 4</x:v>
      </x:c>
    </x:row>
    <x:row r="62" ht="42" customHeight="1">
      <x:c r="A62" s="16" t="str">
        <x:v>Kälin</x:v>
      </x:c>
      <x:c r="B62" s="16" t="str">
        <x:v>3.02</x:v>
      </x:c>
      <x:c r="C62" s="17" t="str">
        <x:v>Grundleitung PP DN 125</x:v>
      </x:c>
      <x:c r="D62" s="26" t="n">
        <x:v>62</x:v>
      </x:c>
      <x:c r="E62" s="26" t="str">
        <x:v>m</x:v>
      </x:c>
      <x:c r="F62" s="26" t="n">
        <x:v>62</x:v>
      </x:c>
      <x:c r="G62" s="27" t="n">
        <x:v>59.7</x:v>
      </x:c>
      <x:c r="H62" s="27" t="n">
        <x:v>3701.4</x:v>
      </x:c>
      <x:c r="I62" s="22" t="n">
        <x:f>IF(ISNUMBER(G62),ROUND(F62*G62,2),"")</x:f>
        <x:v>3701.4</x:v>
      </x:c>
      <x:c r="J62" s="22" t="n">
        <x:f>IF(ISNUMBER(G62),ROUND(I62-H62,2),"")</x:f>
        <x:v>0</x:v>
      </x:c>
      <x:c r="K62" s="22" t="n">
        <x:f>IF(ISNUMBER(G62),ROUND((D62-F62)*G62,2),"")</x:f>
        <x:v>0</x:v>
      </x:c>
      <x:c r="L62" s="22" t="n">
        <x:v>0</x:v>
      </x:c>
      <x:c r="M62" s="22" t="n">
        <x:f>IF(ISNUMBER(G62),ROUND(D62*G62,2),IF(AND(ISNUMBER(L62),L62&gt;0),L62,"offen"))</x:f>
        <x:v>3701.4</x:v>
      </x:c>
      <x:c r="N62" s="17" t="str">
        <x:v>Offeriert</x:v>
      </x:c>
      <x:c r="O62" s="17" t="str"/>
      <x:c r="P62" s="17" t="str">
        <x:v>Kälin S. 4</x:v>
      </x:c>
      <x:c r="Q62" s="17" t="str">
        <x:v>LV S. 4</x:v>
      </x:c>
    </x:row>
    <x:row r="63" ht="42" customHeight="1">
      <x:c r="A63" s="2" t="str">
        <x:v>Kälin</x:v>
      </x:c>
      <x:c r="B63" s="2" t="str">
        <x:v>3.03</x:v>
      </x:c>
      <x:c r="C63" s="13" t="str">
        <x:v>Grundleitung PP DN 160</x:v>
      </x:c>
      <x:c r="D63" s="28" t="n">
        <x:v>48</x:v>
      </x:c>
      <x:c r="E63" s="28" t="str">
        <x:v>m</x:v>
      </x:c>
      <x:c r="F63" s="28" t="n">
        <x:v>48</x:v>
      </x:c>
      <x:c r="G63" s="11" t="n">
        <x:v>71.05</x:v>
      </x:c>
      <x:c r="H63" s="11" t="n">
        <x:v>3410.4</x:v>
      </x:c>
      <x:c r="I63" s="8" t="n">
        <x:f>IF(ISNUMBER(G63),ROUND(F63*G63,2),"")</x:f>
        <x:v>3410.4</x:v>
      </x:c>
      <x:c r="J63" s="8" t="n">
        <x:f>IF(ISNUMBER(G63),ROUND(I63-H63,2),"")</x:f>
        <x:v>0</x:v>
      </x:c>
      <x:c r="K63" s="8" t="n">
        <x:f>IF(ISNUMBER(G63),ROUND((D63-F63)*G63,2),"")</x:f>
        <x:v>0</x:v>
      </x:c>
      <x:c r="L63" s="8" t="n">
        <x:v>0</x:v>
      </x:c>
      <x:c r="M63" s="8" t="n">
        <x:f>IF(ISNUMBER(G63),ROUND(D63*G63,2),IF(AND(ISNUMBER(L63),L63&gt;0),L63,"offen"))</x:f>
        <x:v>3410.4</x:v>
      </x:c>
      <x:c r="N63" s="13" t="str">
        <x:v>Offeriert</x:v>
      </x:c>
      <x:c r="O63" s="13" t="str"/>
      <x:c r="P63" s="13" t="str">
        <x:v>Kälin S. 4</x:v>
      </x:c>
      <x:c r="Q63" s="13" t="str">
        <x:v>LV S. 4</x:v>
      </x:c>
    </x:row>
    <x:row r="64" ht="42" customHeight="1">
      <x:c r="A64" s="16" t="str">
        <x:v>Kälin</x:v>
      </x:c>
      <x:c r="B64" s="16" t="str">
        <x:v>3.04</x:v>
      </x:c>
      <x:c r="C64" s="17" t="str">
        <x:v>Kontrollschacht DN 800</x:v>
      </x:c>
      <x:c r="D64" s="26" t="n">
        <x:v>3</x:v>
      </x:c>
      <x:c r="E64" s="26" t="str">
        <x:v>st</x:v>
      </x:c>
      <x:c r="F64" s="26" t="n">
        <x:v>3</x:v>
      </x:c>
      <x:c r="G64" s="27" t="n">
        <x:v>2930</x:v>
      </x:c>
      <x:c r="H64" s="27" t="n">
        <x:v>8790</x:v>
      </x:c>
      <x:c r="I64" s="22" t="n">
        <x:f>IF(ISNUMBER(G64),ROUND(F64*G64,2),"")</x:f>
        <x:v>8790</x:v>
      </x:c>
      <x:c r="J64" s="22" t="n">
        <x:f>IF(ISNUMBER(G64),ROUND(I64-H64,2),"")</x:f>
        <x:v>0</x:v>
      </x:c>
      <x:c r="K64" s="22" t="n">
        <x:f>IF(ISNUMBER(G64),ROUND((D64-F64)*G64,2),"")</x:f>
        <x:v>0</x:v>
      </x:c>
      <x:c r="L64" s="22" t="n">
        <x:v>0</x:v>
      </x:c>
      <x:c r="M64" s="22" t="n">
        <x:f>IF(ISNUMBER(G64),ROUND(D64*G64,2),IF(AND(ISNUMBER(L64),L64&gt;0),L64,"offen"))</x:f>
        <x:v>8790</x:v>
      </x:c>
      <x:c r="N64" s="17" t="str">
        <x:v>Offeriert</x:v>
      </x:c>
      <x:c r="O64" s="17" t="str"/>
      <x:c r="P64" s="17" t="str">
        <x:v>Kälin S. 4</x:v>
      </x:c>
      <x:c r="Q64" s="17" t="str">
        <x:v>LV S. 4</x:v>
      </x:c>
    </x:row>
    <x:row r="65" ht="42" customHeight="1">
      <x:c r="A65" s="2" t="str">
        <x:v>Kälin</x:v>
      </x:c>
      <x:c r="B65" s="2" t="str">
        <x:v>3.05</x:v>
      </x:c>
      <x:c r="C65" s="13" t="str">
        <x:v>Sickerleitung</x:v>
      </x:c>
      <x:c r="D65" s="28" t="n">
        <x:v>110</x:v>
      </x:c>
      <x:c r="E65" s="28" t="str">
        <x:v>m</x:v>
      </x:c>
      <x:c r="F65" s="28" t="n">
        <x:v>110</x:v>
      </x:c>
      <x:c r="G65" s="11" t="n">
        <x:v>63.4</x:v>
      </x:c>
      <x:c r="H65" s="11" t="n">
        <x:v>6974</x:v>
      </x:c>
      <x:c r="I65" s="8" t="n">
        <x:f>IF(ISNUMBER(G65),ROUND(F65*G65,2),"")</x:f>
        <x:v>6974</x:v>
      </x:c>
      <x:c r="J65" s="8" t="n">
        <x:f>IF(ISNUMBER(G65),ROUND(I65-H65,2),"")</x:f>
        <x:v>0</x:v>
      </x:c>
      <x:c r="K65" s="8" t="n">
        <x:f>IF(ISNUMBER(G65),ROUND((D65-F65)*G65,2),"")</x:f>
        <x:v>0</x:v>
      </x:c>
      <x:c r="L65" s="8" t="n">
        <x:v>0</x:v>
      </x:c>
      <x:c r="M65" s="8" t="n">
        <x:f>IF(ISNUMBER(G65),ROUND(D65*G65,2),IF(AND(ISNUMBER(L65),L65&gt;0),L65,"offen"))</x:f>
        <x:v>6974</x:v>
      </x:c>
      <x:c r="N65" s="13" t="str">
        <x:v>Offeriert</x:v>
      </x:c>
      <x:c r="O65" s="13" t="str"/>
      <x:c r="P65" s="13" t="str">
        <x:v>Kälin S. 4</x:v>
      </x:c>
      <x:c r="Q65" s="13" t="str">
        <x:v>LV S. 4</x:v>
      </x:c>
    </x:row>
    <x:row r="66" ht="42" customHeight="1">
      <x:c r="A66" s="16" t="str">
        <x:v>Kälin</x:v>
      </x:c>
      <x:c r="B66" s="16" t="str">
        <x:v>3.06</x:v>
      </x:c>
      <x:c r="C66" s="17" t="str">
        <x:v>Anschluss öffentliche Leitung</x:v>
      </x:c>
      <x:c r="D66" s="26" t="n">
        <x:v>1</x:v>
      </x:c>
      <x:c r="E66" s="26" t="str">
        <x:v>st</x:v>
      </x:c>
      <x:c r="F66" s="26" t="n">
        <x:v>1</x:v>
      </x:c>
      <x:c r="G66" s="27" t="n">
        <x:v>2110</x:v>
      </x:c>
      <x:c r="H66" s="27" t="n">
        <x:v>2110</x:v>
      </x:c>
      <x:c r="I66" s="22" t="n">
        <x:f>IF(ISNUMBER(G66),ROUND(F66*G66,2),"")</x:f>
        <x:v>2110</x:v>
      </x:c>
      <x:c r="J66" s="22" t="n">
        <x:f>IF(ISNUMBER(G66),ROUND(I66-H66,2),"")</x:f>
        <x:v>0</x:v>
      </x:c>
      <x:c r="K66" s="22" t="n">
        <x:f>IF(ISNUMBER(G66),ROUND((D66-F66)*G66,2),"")</x:f>
        <x:v>0</x:v>
      </x:c>
      <x:c r="L66" s="22" t="n">
        <x:v>0</x:v>
      </x:c>
      <x:c r="M66" s="22" t="n">
        <x:f>IF(ISNUMBER(G66),ROUND(D66*G66,2),IF(AND(ISNUMBER(L66),L66&gt;0),L66,"offen"))</x:f>
        <x:v>2110</x:v>
      </x:c>
      <x:c r="N66" s="17" t="str">
        <x:v>Offeriert</x:v>
      </x:c>
      <x:c r="O66" s="17" t="str"/>
      <x:c r="P66" s="17" t="str">
        <x:v>Kälin S. 4</x:v>
      </x:c>
      <x:c r="Q66" s="17" t="str">
        <x:v>LV S. 4</x:v>
      </x:c>
    </x:row>
    <x:row r="67" ht="42" customHeight="1">
      <x:c r="A67" s="2" t="str">
        <x:v>Kälin</x:v>
      </x:c>
      <x:c r="B67" s="2" t="str">
        <x:v>3.07</x:v>
      </x:c>
      <x:c r="C67" s="13" t="str">
        <x:v>Dichtheitsprüfung und Kamera</x:v>
      </x:c>
      <x:c r="D67" s="28" t="n">
        <x:v>1</x:v>
      </x:c>
      <x:c r="E67" s="28" t="str">
        <x:v>psch</x:v>
      </x:c>
      <x:c r="F67" s="28" t="n">
        <x:v>1</x:v>
      </x:c>
      <x:c r="G67" s="11" t="n">
        <x:v>1800</x:v>
      </x:c>
      <x:c r="H67" s="11" t="n">
        <x:v>1800</x:v>
      </x:c>
      <x:c r="I67" s="8" t="n">
        <x:f>IF(ISNUMBER(G67),ROUND(F67*G67,2),"")</x:f>
        <x:v>1800</x:v>
      </x:c>
      <x:c r="J67" s="8" t="n">
        <x:f>IF(ISNUMBER(G67),ROUND(I67-H67,2),"")</x:f>
        <x:v>0</x:v>
      </x:c>
      <x:c r="K67" s="8" t="n">
        <x:f>IF(ISNUMBER(G67),ROUND((D67-F67)*G67,2),"")</x:f>
        <x:v>0</x:v>
      </x:c>
      <x:c r="L67" s="8" t="n">
        <x:v>0</x:v>
      </x:c>
      <x:c r="M67" s="8" t="n">
        <x:f>IF(ISNUMBER(G67),ROUND(D67*G67,2),IF(AND(ISNUMBER(L67),L67&gt;0),L67,"offen"))</x:f>
        <x:v>1800</x:v>
      </x:c>
      <x:c r="N67" s="13" t="str">
        <x:v>Offeriert</x:v>
      </x:c>
      <x:c r="O67" s="13" t="str"/>
      <x:c r="P67" s="13" t="str">
        <x:v>Kälin S. 5</x:v>
      </x:c>
      <x:c r="Q67" s="13" t="str">
        <x:v>LV S. 4</x:v>
      </x:c>
    </x:row>
    <x:row r="68" ht="42" customHeight="1">
      <x:c r="A68" s="16" t="str">
        <x:v>Kälin</x:v>
      </x:c>
      <x:c r="B68" s="16" t="str">
        <x:v>4.01</x:v>
      </x:c>
      <x:c r="C68" s="17" t="str">
        <x:v>Magerbeton</x:v>
      </x:c>
      <x:c r="D68" s="26" t="n">
        <x:v>520</x:v>
      </x:c>
      <x:c r="E68" s="26" t="str">
        <x:v>m2</x:v>
      </x:c>
      <x:c r="F68" s="26" t="n">
        <x:v>520</x:v>
      </x:c>
      <x:c r="G68" s="27" t="n">
        <x:v>16</x:v>
      </x:c>
      <x:c r="H68" s="27" t="n">
        <x:v>8320</x:v>
      </x:c>
      <x:c r="I68" s="22" t="n">
        <x:f>IF(ISNUMBER(G68),ROUND(F68*G68,2),"")</x:f>
        <x:v>8320</x:v>
      </x:c>
      <x:c r="J68" s="22" t="n">
        <x:f>IF(ISNUMBER(G68),ROUND(I68-H68,2),"")</x:f>
        <x:v>0</x:v>
      </x:c>
      <x:c r="K68" s="22" t="n">
        <x:f>IF(ISNUMBER(G68),ROUND((D68-F68)*G68,2),"")</x:f>
        <x:v>0</x:v>
      </x:c>
      <x:c r="L68" s="22" t="n">
        <x:v>0</x:v>
      </x:c>
      <x:c r="M68" s="22" t="n">
        <x:f>IF(ISNUMBER(G68),ROUND(D68*G68,2),IF(AND(ISNUMBER(L68),L68&gt;0),L68,"offen"))</x:f>
        <x:v>8320</x:v>
      </x:c>
      <x:c r="N68" s="17" t="str">
        <x:v>Offeriert</x:v>
      </x:c>
      <x:c r="O68" s="17" t="str"/>
      <x:c r="P68" s="17" t="str">
        <x:v>Kälin S. 5</x:v>
      </x:c>
      <x:c r="Q68" s="17" t="str">
        <x:v>LV S. 4</x:v>
      </x:c>
    </x:row>
    <x:row r="69" ht="42" customHeight="1">
      <x:c r="A69" s="2" t="str">
        <x:v>Kälin</x:v>
      </x:c>
      <x:c r="B69" s="2" t="str">
        <x:v>4.02</x:v>
      </x:c>
      <x:c r="C69" s="13" t="str">
        <x:v>Bodenplatte Stahlbeton</x:v>
      </x:c>
      <x:c r="D69" s="28" t="n">
        <x:v>156</x:v>
      </x:c>
      <x:c r="E69" s="28" t="str">
        <x:v>m3</x:v>
      </x:c>
      <x:c r="F69" s="28" t="n">
        <x:v>156</x:v>
      </x:c>
      <x:c r="G69" s="11" t="n">
        <x:v>226</x:v>
      </x:c>
      <x:c r="H69" s="11" t="n">
        <x:v>35256</x:v>
      </x:c>
      <x:c r="I69" s="8" t="n">
        <x:f>IF(ISNUMBER(G69),ROUND(F69*G69,2),"")</x:f>
        <x:v>35256</x:v>
      </x:c>
      <x:c r="J69" s="8" t="n">
        <x:f>IF(ISNUMBER(G69),ROUND(I69-H69,2),"")</x:f>
        <x:v>0</x:v>
      </x:c>
      <x:c r="K69" s="8" t="n">
        <x:f>IF(ISNUMBER(G69),ROUND((D69-F69)*G69,2),"")</x:f>
        <x:v>0</x:v>
      </x:c>
      <x:c r="L69" s="8" t="n">
        <x:v>0</x:v>
      </x:c>
      <x:c r="M69" s="8" t="n">
        <x:f>IF(ISNUMBER(G69),ROUND(D69*G69,2),IF(AND(ISNUMBER(L69),L69&gt;0),L69,"offen"))</x:f>
        <x:v>35256</x:v>
      </x:c>
      <x:c r="N69" s="13" t="str">
        <x:v>Offeriert</x:v>
      </x:c>
      <x:c r="O69" s="13" t="str"/>
      <x:c r="P69" s="13" t="str">
        <x:v>Kälin S. 5</x:v>
      </x:c>
      <x:c r="Q69" s="13" t="str">
        <x:v>LV S. 4</x:v>
      </x:c>
    </x:row>
    <x:row r="70" ht="42" customHeight="1">
      <x:c r="A70" s="16" t="str">
        <x:v>Kälin</x:v>
      </x:c>
      <x:c r="B70" s="16" t="str">
        <x:v>4.03</x:v>
      </x:c>
      <x:c r="C70" s="17" t="str">
        <x:v>Wände UG Stahlbeton</x:v>
      </x:c>
      <x:c r="D70" s="26" t="n">
        <x:v>118</x:v>
      </x:c>
      <x:c r="E70" s="26" t="str">
        <x:v>m3</x:v>
      </x:c>
      <x:c r="F70" s="26" t="n">
        <x:v>118</x:v>
      </x:c>
      <x:c r="G70" s="27" t="n">
        <x:v>257</x:v>
      </x:c>
      <x:c r="H70" s="27" t="n">
        <x:v>30326</x:v>
      </x:c>
      <x:c r="I70" s="22" t="n">
        <x:f>IF(ISNUMBER(G70),ROUND(F70*G70,2),"")</x:f>
        <x:v>30326</x:v>
      </x:c>
      <x:c r="J70" s="22" t="n">
        <x:f>IF(ISNUMBER(G70),ROUND(I70-H70,2),"")</x:f>
        <x:v>0</x:v>
      </x:c>
      <x:c r="K70" s="22" t="n">
        <x:f>IF(ISNUMBER(G70),ROUND((D70-F70)*G70,2),"")</x:f>
        <x:v>0</x:v>
      </x:c>
      <x:c r="L70" s="22" t="n">
        <x:v>0</x:v>
      </x:c>
      <x:c r="M70" s="22" t="n">
        <x:f>IF(ISNUMBER(G70),ROUND(D70*G70,2),IF(AND(ISNUMBER(L70),L70&gt;0),L70,"offen"))</x:f>
        <x:v>30326</x:v>
      </x:c>
      <x:c r="N70" s="17" t="str">
        <x:v>Offeriert</x:v>
      </x:c>
      <x:c r="O70" s="17" t="str"/>
      <x:c r="P70" s="17" t="str">
        <x:v>Kälin S. 5</x:v>
      </x:c>
      <x:c r="Q70" s="17" t="str">
        <x:v>LV S. 4</x:v>
      </x:c>
    </x:row>
    <x:row r="71" ht="42" customHeight="1">
      <x:c r="A71" s="2" t="str">
        <x:v>Kälin</x:v>
      </x:c>
      <x:c r="B71" s="2" t="str">
        <x:v>4.04</x:v>
      </x:c>
      <x:c r="C71" s="13" t="str">
        <x:v>Schalung Wände UG</x:v>
      </x:c>
      <x:c r="D71" s="28" t="n">
        <x:v>940</x:v>
      </x:c>
      <x:c r="E71" s="28" t="str">
        <x:v>m2</x:v>
      </x:c>
      <x:c r="F71" s="28" t="n">
        <x:v>940</x:v>
      </x:c>
      <x:c r="G71" s="11" t="n">
        <x:v>69.05</x:v>
      </x:c>
      <x:c r="H71" s="11" t="n">
        <x:v>64907</x:v>
      </x:c>
      <x:c r="I71" s="8" t="n">
        <x:f>IF(ISNUMBER(G71),ROUND(F71*G71,2),"")</x:f>
        <x:v>64907</x:v>
      </x:c>
      <x:c r="J71" s="8" t="n">
        <x:f>IF(ISNUMBER(G71),ROUND(I71-H71,2),"")</x:f>
        <x:v>0</x:v>
      </x:c>
      <x:c r="K71" s="8" t="n">
        <x:f>IF(ISNUMBER(G71),ROUND((D71-F71)*G71,2),"")</x:f>
        <x:v>0</x:v>
      </x:c>
      <x:c r="L71" s="8" t="n">
        <x:v>0</x:v>
      </x:c>
      <x:c r="M71" s="8" t="n">
        <x:f>IF(ISNUMBER(G71),ROUND(D71*G71,2),IF(AND(ISNUMBER(L71),L71&gt;0),L71,"offen"))</x:f>
        <x:v>64907</x:v>
      </x:c>
      <x:c r="N71" s="13" t="str">
        <x:v>Offeriert</x:v>
      </x:c>
      <x:c r="O71" s="13" t="str"/>
      <x:c r="P71" s="13" t="str">
        <x:v>Kälin S. 5</x:v>
      </x:c>
      <x:c r="Q71" s="13" t="str">
        <x:v>LV S. 4</x:v>
      </x:c>
    </x:row>
    <x:row r="72" ht="42" customHeight="1">
      <x:c r="A72" s="16" t="str">
        <x:v>Kälin</x:v>
      </x:c>
      <x:c r="B72" s="16" t="str">
        <x:v>4.05</x:v>
      </x:c>
      <x:c r="C72" s="17" t="str">
        <x:v>Decke über UG</x:v>
      </x:c>
      <x:c r="D72" s="26" t="n">
        <x:v>132</x:v>
      </x:c>
      <x:c r="E72" s="26" t="str">
        <x:v>m3</x:v>
      </x:c>
      <x:c r="F72" s="26" t="n">
        <x:v>132</x:v>
      </x:c>
      <x:c r="G72" s="27" t="n">
        <x:v>247</x:v>
      </x:c>
      <x:c r="H72" s="27" t="n">
        <x:v>32604</x:v>
      </x:c>
      <x:c r="I72" s="22" t="n">
        <x:f>IF(ISNUMBER(G72),ROUND(F72*G72,2),"")</x:f>
        <x:v>32604</x:v>
      </x:c>
      <x:c r="J72" s="22" t="n">
        <x:f>IF(ISNUMBER(G72),ROUND(I72-H72,2),"")</x:f>
        <x:v>0</x:v>
      </x:c>
      <x:c r="K72" s="22" t="n">
        <x:f>IF(ISNUMBER(G72),ROUND((D72-F72)*G72,2),"")</x:f>
        <x:v>0</x:v>
      </x:c>
      <x:c r="L72" s="22" t="n">
        <x:v>0</x:v>
      </x:c>
      <x:c r="M72" s="22" t="n">
        <x:f>IF(ISNUMBER(G72),ROUND(D72*G72,2),IF(AND(ISNUMBER(L72),L72&gt;0),L72,"offen"))</x:f>
        <x:v>32604</x:v>
      </x:c>
      <x:c r="N72" s="17" t="str">
        <x:v>Offeriert</x:v>
      </x:c>
      <x:c r="O72" s="17" t="str"/>
      <x:c r="P72" s="17" t="str">
        <x:v>Kälin S. 5</x:v>
      </x:c>
      <x:c r="Q72" s="17" t="str">
        <x:v>LV S. 5</x:v>
      </x:c>
    </x:row>
    <x:row r="73" ht="42" customHeight="1">
      <x:c r="A73" s="2" t="str">
        <x:v>Kälin</x:v>
      </x:c>
      <x:c r="B73" s="2" t="str">
        <x:v>4.06</x:v>
      </x:c>
      <x:c r="C73" s="13" t="str">
        <x:v>Schalung Decke über UG</x:v>
      </x:c>
      <x:c r="D73" s="28" t="n">
        <x:v>505</x:v>
      </x:c>
      <x:c r="E73" s="28" t="str">
        <x:v>m2</x:v>
      </x:c>
      <x:c r="F73" s="28" t="n">
        <x:v>505</x:v>
      </x:c>
      <x:c r="G73" s="11" t="n">
        <x:v>59.75</x:v>
      </x:c>
      <x:c r="H73" s="11" t="n">
        <x:v>30173.75</x:v>
      </x:c>
      <x:c r="I73" s="8" t="n">
        <x:f>IF(ISNUMBER(G73),ROUND(F73*G73,2),"")</x:f>
        <x:v>30173.75</x:v>
      </x:c>
      <x:c r="J73" s="8" t="n">
        <x:f>IF(ISNUMBER(G73),ROUND(I73-H73,2),"")</x:f>
        <x:v>0</x:v>
      </x:c>
      <x:c r="K73" s="8" t="n">
        <x:f>IF(ISNUMBER(G73),ROUND((D73-F73)*G73,2),"")</x:f>
        <x:v>0</x:v>
      </x:c>
      <x:c r="L73" s="8" t="n">
        <x:v>0</x:v>
      </x:c>
      <x:c r="M73" s="8" t="n">
        <x:f>IF(ISNUMBER(G73),ROUND(D73*G73,2),IF(AND(ISNUMBER(L73),L73&gt;0),L73,"offen"))</x:f>
        <x:v>30173.75</x:v>
      </x:c>
      <x:c r="N73" s="13" t="str">
        <x:v>Offeriert</x:v>
      </x:c>
      <x:c r="O73" s="13" t="str"/>
      <x:c r="P73" s="13" t="str">
        <x:v>Kälin S. 5</x:v>
      </x:c>
      <x:c r="Q73" s="13" t="str">
        <x:v>LV S. 5</x:v>
      </x:c>
    </x:row>
    <x:row r="74" ht="42" customHeight="1">
      <x:c r="A74" s="16" t="str">
        <x:v>Kälin</x:v>
      </x:c>
      <x:c r="B74" s="16" t="str">
        <x:v>4.07</x:v>
      </x:c>
      <x:c r="C74" s="17" t="str">
        <x:v>Decken Obergeschosse</x:v>
      </x:c>
      <x:c r="D74" s="26" t="n">
        <x:v>228</x:v>
      </x:c>
      <x:c r="E74" s="26" t="str">
        <x:v>m3</x:v>
      </x:c>
      <x:c r="F74" s="26" t="n">
        <x:v>228</x:v>
      </x:c>
      <x:c r="G74" s="27" t="n">
        <x:v>255.5</x:v>
      </x:c>
      <x:c r="H74" s="27" t="n">
        <x:v>58254</x:v>
      </x:c>
      <x:c r="I74" s="22" t="n">
        <x:f>IF(ISNUMBER(G74),ROUND(F74*G74,2),"")</x:f>
        <x:v>58254</x:v>
      </x:c>
      <x:c r="J74" s="22" t="n">
        <x:f>IF(ISNUMBER(G74),ROUND(I74-H74,2),"")</x:f>
        <x:v>0</x:v>
      </x:c>
      <x:c r="K74" s="22" t="n">
        <x:f>IF(ISNUMBER(G74),ROUND((D74-F74)*G74,2),"")</x:f>
        <x:v>0</x:v>
      </x:c>
      <x:c r="L74" s="22" t="n">
        <x:v>0</x:v>
      </x:c>
      <x:c r="M74" s="22" t="n">
        <x:f>IF(ISNUMBER(G74),ROUND(D74*G74,2),IF(AND(ISNUMBER(L74),L74&gt;0),L74,"offen"))</x:f>
        <x:v>58254</x:v>
      </x:c>
      <x:c r="N74" s="17" t="str">
        <x:v>Offeriert</x:v>
      </x:c>
      <x:c r="O74" s="17" t="str"/>
      <x:c r="P74" s="17" t="str">
        <x:v>Kälin S. 5</x:v>
      </x:c>
      <x:c r="Q74" s="17" t="str">
        <x:v>LV S. 5</x:v>
      </x:c>
    </x:row>
    <x:row r="75" ht="42" customHeight="1">
      <x:c r="A75" s="2" t="str">
        <x:v>Kälin</x:v>
      </x:c>
      <x:c r="B75" s="2" t="str">
        <x:v>4.08</x:v>
      </x:c>
      <x:c r="C75" s="13" t="str">
        <x:v>Schalung Decken Obergeschosse</x:v>
      </x:c>
      <x:c r="D75" s="28" t="n">
        <x:v>950</x:v>
      </x:c>
      <x:c r="E75" s="28" t="str">
        <x:v>m2</x:v>
      </x:c>
      <x:c r="F75" s="28" t="n">
        <x:v>950</x:v>
      </x:c>
      <x:c r="G75" s="11" t="n">
        <x:v>57.9</x:v>
      </x:c>
      <x:c r="H75" s="11" t="n">
        <x:v>55005</x:v>
      </x:c>
      <x:c r="I75" s="8" t="n">
        <x:f>IF(ISNUMBER(G75),ROUND(F75*G75,2),"")</x:f>
        <x:v>55005</x:v>
      </x:c>
      <x:c r="J75" s="8" t="n">
        <x:f>IF(ISNUMBER(G75),ROUND(I75-H75,2),"")</x:f>
        <x:v>0</x:v>
      </x:c>
      <x:c r="K75" s="8" t="n">
        <x:f>IF(ISNUMBER(G75),ROUND((D75-F75)*G75,2),"")</x:f>
        <x:v>0</x:v>
      </x:c>
      <x:c r="L75" s="8" t="n">
        <x:v>0</x:v>
      </x:c>
      <x:c r="M75" s="8" t="n">
        <x:f>IF(ISNUMBER(G75),ROUND(D75*G75,2),IF(AND(ISNUMBER(L75),L75&gt;0),L75,"offen"))</x:f>
        <x:v>55005</x:v>
      </x:c>
      <x:c r="N75" s="13" t="str">
        <x:v>Offeriert</x:v>
      </x:c>
      <x:c r="O75" s="13" t="str"/>
      <x:c r="P75" s="13" t="str">
        <x:v>Kälin S. 5</x:v>
      </x:c>
      <x:c r="Q75" s="13" t="str">
        <x:v>LV S. 5</x:v>
      </x:c>
    </x:row>
    <x:row r="76" ht="42" customHeight="1">
      <x:c r="A76" s="16" t="str">
        <x:v>Kälin</x:v>
      </x:c>
      <x:c r="B76" s="16" t="str">
        <x:v>4.09</x:v>
      </x:c>
      <x:c r="C76" s="17" t="str">
        <x:v>Stützen Stahlbeton</x:v>
      </x:c>
      <x:c r="D76" s="26" t="n">
        <x:v>64</x:v>
      </x:c>
      <x:c r="E76" s="26" t="str">
        <x:v>m</x:v>
      </x:c>
      <x:c r="F76" s="26" t="n">
        <x:v>64</x:v>
      </x:c>
      <x:c r="G76" s="27" t="n">
        <x:v>159.5</x:v>
      </x:c>
      <x:c r="H76" s="27" t="n">
        <x:v>10208</x:v>
      </x:c>
      <x:c r="I76" s="22" t="n">
        <x:f>IF(ISNUMBER(G76),ROUND(F76*G76,2),"")</x:f>
        <x:v>10208</x:v>
      </x:c>
      <x:c r="J76" s="22" t="n">
        <x:f>IF(ISNUMBER(G76),ROUND(I76-H76,2),"")</x:f>
        <x:v>0</x:v>
      </x:c>
      <x:c r="K76" s="22" t="n">
        <x:f>IF(ISNUMBER(G76),ROUND((D76-F76)*G76,2),"")</x:f>
        <x:v>0</x:v>
      </x:c>
      <x:c r="L76" s="22" t="n">
        <x:v>0</x:v>
      </x:c>
      <x:c r="M76" s="22" t="n">
        <x:f>IF(ISNUMBER(G76),ROUND(D76*G76,2),IF(AND(ISNUMBER(L76),L76&gt;0),L76,"offen"))</x:f>
        <x:v>10208</x:v>
      </x:c>
      <x:c r="N76" s="17" t="str">
        <x:v>Offeriert</x:v>
      </x:c>
      <x:c r="O76" s="17" t="str"/>
      <x:c r="P76" s="17" t="str">
        <x:v>Kälin S. 5</x:v>
      </x:c>
      <x:c r="Q76" s="17" t="str">
        <x:v>LV S. 5</x:v>
      </x:c>
    </x:row>
    <x:row r="77" ht="42" customHeight="1">
      <x:c r="A77" s="2" t="str">
        <x:v>Kälin</x:v>
      </x:c>
      <x:c r="B77" s="2" t="str">
        <x:v>4.10</x:v>
      </x:c>
      <x:c r="C77" s="13" t="str">
        <x:v>Treppenläufe vorfabriziert</x:v>
      </x:c>
      <x:c r="D77" s="28" t="n">
        <x:v>6</x:v>
      </x:c>
      <x:c r="E77" s="28" t="str">
        <x:v>st</x:v>
      </x:c>
      <x:c r="F77" s="28" t="n">
        <x:v>6</x:v>
      </x:c>
      <x:c r="G77" s="11" t="n">
        <x:v>3170</x:v>
      </x:c>
      <x:c r="H77" s="11" t="n">
        <x:v>19020</x:v>
      </x:c>
      <x:c r="I77" s="8" t="n">
        <x:f>IF(ISNUMBER(G77),ROUND(F77*G77,2),"")</x:f>
        <x:v>19020</x:v>
      </x:c>
      <x:c r="J77" s="8" t="n">
        <x:f>IF(ISNUMBER(G77),ROUND(I77-H77,2),"")</x:f>
        <x:v>0</x:v>
      </x:c>
      <x:c r="K77" s="8" t="n">
        <x:f>IF(ISNUMBER(G77),ROUND((D77-F77)*G77,2),"")</x:f>
        <x:v>0</x:v>
      </x:c>
      <x:c r="L77" s="8" t="n">
        <x:v>0</x:v>
      </x:c>
      <x:c r="M77" s="8" t="n">
        <x:f>IF(ISNUMBER(G77),ROUND(D77*G77,2),IF(AND(ISNUMBER(L77),L77&gt;0),L77,"offen"))</x:f>
        <x:v>19020</x:v>
      </x:c>
      <x:c r="N77" s="13" t="str">
        <x:v>Offeriert</x:v>
      </x:c>
      <x:c r="O77" s="13" t="str"/>
      <x:c r="P77" s="13" t="str">
        <x:v>Kälin S. 5</x:v>
      </x:c>
      <x:c r="Q77" s="13" t="str">
        <x:v>LV S. 5</x:v>
      </x:c>
    </x:row>
    <x:row r="78" ht="42" customHeight="1">
      <x:c r="A78" s="16" t="str">
        <x:v>Kälin</x:v>
      </x:c>
      <x:c r="B78" s="16" t="str">
        <x:v>4.11</x:v>
      </x:c>
      <x:c r="C78" s="17" t="str">
        <x:v>Betonstahl</x:v>
      </x:c>
      <x:c r="D78" s="26" t="n">
        <x:v>72</x:v>
      </x:c>
      <x:c r="E78" s="26" t="str">
        <x:v>t</x:v>
      </x:c>
      <x:c r="F78" s="26" t="n">
        <x:v>72</x:v>
      </x:c>
      <x:c r="G78" s="27" t="n">
        <x:v>2380</x:v>
      </x:c>
      <x:c r="H78" s="27" t="n">
        <x:v>161360</x:v>
      </x:c>
      <x:c r="I78" s="22" t="n">
        <x:f>IF(ISNUMBER(G78),ROUND(F78*G78,2),"")</x:f>
        <x:v>171360</x:v>
      </x:c>
      <x:c r="J78" s="22" t="n">
        <x:f>IF(ISNUMBER(G78),ROUND(I78-H78,2),"")</x:f>
        <x:v>10000</x:v>
      </x:c>
      <x:c r="K78" s="22" t="n">
        <x:f>IF(ISNUMBER(G78),ROUND((D78-F78)*G78,2),"")</x:f>
        <x:v>0</x:v>
      </x:c>
      <x:c r="L78" s="22" t="n">
        <x:v>0</x:v>
      </x:c>
      <x:c r="M78" s="22" t="n">
        <x:f>IF(ISNUMBER(G78),ROUND(D78*G78,2),IF(AND(ISNUMBER(L78),L78&gt;0),L78,"offen"))</x:f>
        <x:v>171360</x:v>
      </x:c>
      <x:c r="N78" s="19" t="str">
        <x:v>Rechenfehler</x:v>
      </x:c>
      <x:c r="O78" s="19" t="str">
        <x:v>Zusätzlich offener Stahlpreisvorbehalt, S. 8.</x:v>
      </x:c>
      <x:c r="P78" s="17" t="str">
        <x:v>Kälin S. 6</x:v>
      </x:c>
      <x:c r="Q78" s="17" t="str">
        <x:v>LV S. 5</x:v>
      </x:c>
    </x:row>
    <x:row r="79" ht="42" customHeight="1">
      <x:c r="A79" s="2" t="str">
        <x:v>Kälin</x:v>
      </x:c>
      <x:c r="B79" s="2" t="str">
        <x:v>4.12</x:v>
      </x:c>
      <x:c r="C79" s="13" t="str">
        <x:v>Fugenabdichtung</x:v>
      </x:c>
      <x:c r="D79" s="28" t="n">
        <x:v>180</x:v>
      </x:c>
      <x:c r="E79" s="28" t="str">
        <x:v>m</x:v>
      </x:c>
      <x:c r="F79" s="28" t="n">
        <x:v>180</x:v>
      </x:c>
      <x:c r="G79" s="11" t="n">
        <x:v>34.7</x:v>
      </x:c>
      <x:c r="H79" s="11" t="n">
        <x:v>6246</x:v>
      </x:c>
      <x:c r="I79" s="8" t="n">
        <x:f>IF(ISNUMBER(G79),ROUND(F79*G79,2),"")</x:f>
        <x:v>6246</x:v>
      </x:c>
      <x:c r="J79" s="8" t="n">
        <x:f>IF(ISNUMBER(G79),ROUND(I79-H79,2),"")</x:f>
        <x:v>0</x:v>
      </x:c>
      <x:c r="K79" s="8" t="n">
        <x:f>IF(ISNUMBER(G79),ROUND((D79-F79)*G79,2),"")</x:f>
        <x:v>0</x:v>
      </x:c>
      <x:c r="L79" s="8" t="n">
        <x:v>0</x:v>
      </x:c>
      <x:c r="M79" s="8" t="n">
        <x:f>IF(ISNUMBER(G79),ROUND(D79*G79,2),IF(AND(ISNUMBER(L79),L79&gt;0),L79,"offen"))</x:f>
        <x:v>6246</x:v>
      </x:c>
      <x:c r="N79" s="13" t="str">
        <x:v>Offeriert</x:v>
      </x:c>
      <x:c r="O79" s="13" t="str"/>
      <x:c r="P79" s="13" t="str">
        <x:v>Kälin S. 6</x:v>
      </x:c>
      <x:c r="Q79" s="13" t="str">
        <x:v>LV S. 5</x:v>
      </x:c>
    </x:row>
    <x:row r="80" ht="42" customHeight="1">
      <x:c r="A80" s="16" t="str">
        <x:v>Kälin</x:v>
      </x:c>
      <x:c r="B80" s="16" t="str">
        <x:v>4.13</x:v>
      </x:c>
      <x:c r="C80" s="17" t="str">
        <x:v>Aussparungen und Einlagen</x:v>
      </x:c>
      <x:c r="D80" s="26" t="n">
        <x:v>1</x:v>
      </x:c>
      <x:c r="E80" s="26" t="str">
        <x:v>psch</x:v>
      </x:c>
      <x:c r="F80" s="26" t="n">
        <x:v>1</x:v>
      </x:c>
      <x:c r="G80" s="27" t="n">
        <x:v>15000</x:v>
      </x:c>
      <x:c r="H80" s="27" t="n">
        <x:v>15000</x:v>
      </x:c>
      <x:c r="I80" s="22" t="n">
        <x:f>IF(ISNUMBER(G80),ROUND(F80*G80,2),"")</x:f>
        <x:v>15000</x:v>
      </x:c>
      <x:c r="J80" s="22" t="n">
        <x:f>IF(ISNUMBER(G80),ROUND(I80-H80,2),"")</x:f>
        <x:v>0</x:v>
      </x:c>
      <x:c r="K80" s="22" t="n">
        <x:f>IF(ISNUMBER(G80),ROUND((D80-F80)*G80,2),"")</x:f>
        <x:v>0</x:v>
      </x:c>
      <x:c r="L80" s="22" t="n">
        <x:v>0</x:v>
      </x:c>
      <x:c r="M80" s="22" t="n">
        <x:f>IF(ISNUMBER(G80),ROUND(D80*G80,2),IF(AND(ISNUMBER(L80),L80&gt;0),L80,"offen"))</x:f>
        <x:v>15000</x:v>
      </x:c>
      <x:c r="N80" s="17" t="str">
        <x:v>Offeriert</x:v>
      </x:c>
      <x:c r="O80" s="17" t="str"/>
      <x:c r="P80" s="17" t="str">
        <x:v>Kälin S. 6</x:v>
      </x:c>
      <x:c r="Q80" s="17" t="str">
        <x:v>LV S. 5</x:v>
      </x:c>
    </x:row>
    <x:row r="81" ht="42" customHeight="1">
      <x:c r="A81" s="2" t="str">
        <x:v>Kälin</x:v>
      </x:c>
      <x:c r="B81" s="2" t="str">
        <x:v>4.14</x:v>
      </x:c>
      <x:c r="C81" s="13" t="str">
        <x:v>Bodenplatte abtaloschieren</x:v>
      </x:c>
      <x:c r="D81" s="28" t="n">
        <x:v>480</x:v>
      </x:c>
      <x:c r="E81" s="28" t="str">
        <x:v>m2</x:v>
      </x:c>
      <x:c r="F81" s="28" t="n">
        <x:v>480</x:v>
      </x:c>
      <x:c r="G81" s="11" t="n">
        <x:v>6.9</x:v>
      </x:c>
      <x:c r="H81" s="11" t="n">
        <x:v>3312</x:v>
      </x:c>
      <x:c r="I81" s="8" t="n">
        <x:f>IF(ISNUMBER(G81),ROUND(F81*G81,2),"")</x:f>
        <x:v>3312</x:v>
      </x:c>
      <x:c r="J81" s="8" t="n">
        <x:f>IF(ISNUMBER(G81),ROUND(I81-H81,2),"")</x:f>
        <x:v>0</x:v>
      </x:c>
      <x:c r="K81" s="8" t="n">
        <x:f>IF(ISNUMBER(G81),ROUND((D81-F81)*G81,2),"")</x:f>
        <x:v>0</x:v>
      </x:c>
      <x:c r="L81" s="8" t="n">
        <x:v>0</x:v>
      </x:c>
      <x:c r="M81" s="8" t="n">
        <x:f>IF(ISNUMBER(G81),ROUND(D81*G81,2),IF(AND(ISNUMBER(L81),L81&gt;0),L81,"offen"))</x:f>
        <x:v>3312</x:v>
      </x:c>
      <x:c r="N81" s="13" t="str">
        <x:v>Offeriert</x:v>
      </x:c>
      <x:c r="O81" s="13" t="str"/>
      <x:c r="P81" s="13" t="str">
        <x:v>Kälin S. 6</x:v>
      </x:c>
      <x:c r="Q81" s="13" t="str">
        <x:v>LV S. 5</x:v>
      </x:c>
    </x:row>
    <x:row r="82" ht="42" customHeight="1">
      <x:c r="A82" s="16" t="str">
        <x:v>Kälin</x:v>
      </x:c>
      <x:c r="B82" s="16" t="str">
        <x:v>5.01</x:v>
      </x:c>
      <x:c r="C82" s="17" t="str">
        <x:v>Mauerwerk Backstein 17,5 cm</x:v>
      </x:c>
      <x:c r="D82" s="26" t="n">
        <x:v>610</x:v>
      </x:c>
      <x:c r="E82" s="26" t="str">
        <x:v>m2</x:v>
      </x:c>
      <x:c r="F82" s="26" t="n">
        <x:v>610</x:v>
      </x:c>
      <x:c r="G82" s="27" t="n">
        <x:v>118.5</x:v>
      </x:c>
      <x:c r="H82" s="27" t="n">
        <x:v>72285</x:v>
      </x:c>
      <x:c r="I82" s="22" t="n">
        <x:f>IF(ISNUMBER(G82),ROUND(F82*G82,2),"")</x:f>
        <x:v>72285</x:v>
      </x:c>
      <x:c r="J82" s="22" t="n">
        <x:f>IF(ISNUMBER(G82),ROUND(I82-H82,2),"")</x:f>
        <x:v>0</x:v>
      </x:c>
      <x:c r="K82" s="22" t="n">
        <x:f>IF(ISNUMBER(G82),ROUND((D82-F82)*G82,2),"")</x:f>
        <x:v>0</x:v>
      </x:c>
      <x:c r="L82" s="22" t="n">
        <x:v>0</x:v>
      </x:c>
      <x:c r="M82" s="22" t="n">
        <x:f>IF(ISNUMBER(G82),ROUND(D82*G82,2),IF(AND(ISNUMBER(L82),L82&gt;0),L82,"offen"))</x:f>
        <x:v>72285</x:v>
      </x:c>
      <x:c r="N82" s="17" t="str">
        <x:v>Offeriert</x:v>
      </x:c>
      <x:c r="O82" s="17" t="str"/>
      <x:c r="P82" s="17" t="str">
        <x:v>Kälin S. 6</x:v>
      </x:c>
      <x:c r="Q82" s="17" t="str">
        <x:v>LV S. 5</x:v>
      </x:c>
    </x:row>
    <x:row r="83" ht="42" customHeight="1">
      <x:c r="A83" s="2" t="str">
        <x:v>Kälin</x:v>
      </x:c>
      <x:c r="B83" s="2" t="str">
        <x:v>5.02</x:v>
      </x:c>
      <x:c r="C83" s="13" t="str">
        <x:v>Mauerwerk Backstein 12,5 cm</x:v>
      </x:c>
      <x:c r="D83" s="28" t="n">
        <x:v>380</x:v>
      </x:c>
      <x:c r="E83" s="28" t="str">
        <x:v>m2</x:v>
      </x:c>
      <x:c r="F83" s="28" t="n">
        <x:v>380</x:v>
      </x:c>
      <x:c r="G83" s="11" t="n">
        <x:v>99.2</x:v>
      </x:c>
      <x:c r="H83" s="11" t="n">
        <x:v>37696</x:v>
      </x:c>
      <x:c r="I83" s="8" t="n">
        <x:f>IF(ISNUMBER(G83),ROUND(F83*G83,2),"")</x:f>
        <x:v>37696</x:v>
      </x:c>
      <x:c r="J83" s="8" t="n">
        <x:f>IF(ISNUMBER(G83),ROUND(I83-H83,2),"")</x:f>
        <x:v>0</x:v>
      </x:c>
      <x:c r="K83" s="8" t="n">
        <x:f>IF(ISNUMBER(G83),ROUND((D83-F83)*G83,2),"")</x:f>
        <x:v>0</x:v>
      </x:c>
      <x:c r="L83" s="8" t="n">
        <x:v>0</x:v>
      </x:c>
      <x:c r="M83" s="8" t="n">
        <x:f>IF(ISNUMBER(G83),ROUND(D83*G83,2),IF(AND(ISNUMBER(L83),L83&gt;0),L83,"offen"))</x:f>
        <x:v>37696</x:v>
      </x:c>
      <x:c r="N83" s="13" t="str">
        <x:v>Offeriert</x:v>
      </x:c>
      <x:c r="O83" s="13" t="str"/>
      <x:c r="P83" s="13" t="str">
        <x:v>Kälin S. 6</x:v>
      </x:c>
      <x:c r="Q83" s="13" t="str">
        <x:v>LV S. 5</x:v>
      </x:c>
    </x:row>
    <x:row r="84" ht="42" customHeight="1">
      <x:c r="A84" s="16" t="str">
        <x:v>Kälin</x:v>
      </x:c>
      <x:c r="B84" s="16" t="str">
        <x:v>5.03</x:v>
      </x:c>
      <x:c r="C84" s="17" t="str">
        <x:v>Mauerwerk Kalksandstein 15 cm</x:v>
      </x:c>
      <x:c r="D84" s="26" t="n">
        <x:v>145</x:v>
      </x:c>
      <x:c r="E84" s="26" t="str">
        <x:v>m2</x:v>
      </x:c>
      <x:c r="F84" s="26" t="n">
        <x:v>145</x:v>
      </x:c>
      <x:c r="G84" s="27" t="n">
        <x:v>110</x:v>
      </x:c>
      <x:c r="H84" s="27" t="n">
        <x:v>15950</x:v>
      </x:c>
      <x:c r="I84" s="22" t="n">
        <x:f>IF(ISNUMBER(G84),ROUND(F84*G84,2),"")</x:f>
        <x:v>15950</x:v>
      </x:c>
      <x:c r="J84" s="22" t="n">
        <x:f>IF(ISNUMBER(G84),ROUND(I84-H84,2),"")</x:f>
        <x:v>0</x:v>
      </x:c>
      <x:c r="K84" s="22" t="n">
        <x:f>IF(ISNUMBER(G84),ROUND((D84-F84)*G84,2),"")</x:f>
        <x:v>0</x:v>
      </x:c>
      <x:c r="L84" s="22" t="n">
        <x:v>0</x:v>
      </x:c>
      <x:c r="M84" s="22" t="n">
        <x:f>IF(ISNUMBER(G84),ROUND(D84*G84,2),IF(AND(ISNUMBER(L84),L84&gt;0),L84,"offen"))</x:f>
        <x:v>15950</x:v>
      </x:c>
      <x:c r="N84" s="17" t="str">
        <x:v>Offeriert</x:v>
      </x:c>
      <x:c r="O84" s="17" t="str"/>
      <x:c r="P84" s="17" t="str">
        <x:v>Kälin S. 6</x:v>
      </x:c>
      <x:c r="Q84" s="17" t="str">
        <x:v>LV S. 5</x:v>
      </x:c>
    </x:row>
    <x:row r="85" ht="42" customHeight="1">
      <x:c r="A85" s="2" t="str">
        <x:v>Kälin</x:v>
      </x:c>
      <x:c r="B85" s="2" t="str">
        <x:v>5.04</x:v>
      </x:c>
      <x:c r="C85" s="13" t="str">
        <x:v>Stürze vorfabriziert</x:v>
      </x:c>
      <x:c r="D85" s="28" t="n">
        <x:v>48</x:v>
      </x:c>
      <x:c r="E85" s="28" t="str">
        <x:v>st</x:v>
      </x:c>
      <x:c r="F85" s="28" t="n">
        <x:v>48</x:v>
      </x:c>
      <x:c r="G85" s="11" t="n">
        <x:v>129.5</x:v>
      </x:c>
      <x:c r="H85" s="11" t="n">
        <x:v>6216</x:v>
      </x:c>
      <x:c r="I85" s="8" t="n">
        <x:f>IF(ISNUMBER(G85),ROUND(F85*G85,2),"")</x:f>
        <x:v>6216</x:v>
      </x:c>
      <x:c r="J85" s="8" t="n">
        <x:f>IF(ISNUMBER(G85),ROUND(I85-H85,2),"")</x:f>
        <x:v>0</x:v>
      </x:c>
      <x:c r="K85" s="8" t="n">
        <x:f>IF(ISNUMBER(G85),ROUND((D85-F85)*G85,2),"")</x:f>
        <x:v>0</x:v>
      </x:c>
      <x:c r="L85" s="8" t="n">
        <x:v>0</x:v>
      </x:c>
      <x:c r="M85" s="8" t="n">
        <x:f>IF(ISNUMBER(G85),ROUND(D85*G85,2),IF(AND(ISNUMBER(L85),L85&gt;0),L85,"offen"))</x:f>
        <x:v>6216</x:v>
      </x:c>
      <x:c r="N85" s="13" t="str">
        <x:v>Offeriert</x:v>
      </x:c>
      <x:c r="O85" s="13" t="str"/>
      <x:c r="P85" s="13" t="str">
        <x:v>Kälin S. 6</x:v>
      </x:c>
      <x:c r="Q85" s="13" t="str">
        <x:v>LV S. 5</x:v>
      </x:c>
    </x:row>
    <x:row r="86" ht="42" customHeight="1">
      <x:c r="A86" s="16" t="str">
        <x:v>Kälin</x:v>
      </x:c>
      <x:c r="B86" s="16" t="str">
        <x:v>5.05</x:v>
      </x:c>
      <x:c r="C86" s="17" t="str">
        <x:v>Perimeterdämmung</x:v>
      </x:c>
      <x:c r="D86" s="26" t="n">
        <x:v>330</x:v>
      </x:c>
      <x:c r="E86" s="26" t="str">
        <x:v>m2</x:v>
      </x:c>
      <x:c r="F86" s="26" t="n">
        <x:v>330</x:v>
      </x:c>
      <x:c r="G86" s="27"/>
      <x:c r="H86" s="27"/>
      <x:c r="I86" s="22" t="str">
        <x:f>IF(ISNUMBER(G86),ROUND(F86*G86,2),"")</x:f>
      </x:c>
      <x:c r="J86" s="22" t="str">
        <x:f>IF(ISNUMBER(G86),ROUND(I86-H86,2),"")</x:f>
      </x:c>
      <x:c r="K86" s="22" t="str">
        <x:f>IF(ISNUMBER(G86),ROUND((D86-F86)*G86,2),"")</x:f>
      </x:c>
      <x:c r="L86" s="22" t="n">
        <x:f>ROUND(D86*MAX(G43,G129,G172,G215),2)</x:f>
        <x:v>17853</x:v>
      </x:c>
      <x:c r="M86" s="22" t="n">
        <x:f>IF(ISNUMBER(G86),ROUND(D86*G86,2),IF(AND(ISNUMBER(L86),L86&gt;0),L86,"offen"))</x:f>
        <x:v>17853</x:v>
      </x:c>
      <x:c r="N86" s="19" t="str">
        <x:v>Nicht offeriert</x:v>
      </x:c>
      <x:c r="O86" s="19" t="str">
        <x:v>Dämmunternehmer empfohlen; Höchstpreis Brändli S. 5.</x:v>
      </x:c>
      <x:c r="P86" s="17" t="str">
        <x:v>Kälin S. 6</x:v>
      </x:c>
      <x:c r="Q86" s="17" t="str">
        <x:v>LV S. 5</x:v>
      </x:c>
    </x:row>
    <x:row r="87" ht="42" customHeight="1">
      <x:c r="A87" s="2" t="str">
        <x:v>Kälin</x:v>
      </x:c>
      <x:c r="B87" s="2" t="str">
        <x:v>6.01</x:v>
      </x:c>
      <x:c r="C87" s="13" t="str">
        <x:v>Kernbohrungen</x:v>
      </x:c>
      <x:c r="D87" s="28" t="n">
        <x:v>40</x:v>
      </x:c>
      <x:c r="E87" s="28" t="str">
        <x:v>st</x:v>
      </x:c>
      <x:c r="F87" s="28" t="n">
        <x:v>40</x:v>
      </x:c>
      <x:c r="G87" s="11" t="n">
        <x:v>113</x:v>
      </x:c>
      <x:c r="H87" s="11" t="n">
        <x:v>4520</x:v>
      </x:c>
      <x:c r="I87" s="8" t="n">
        <x:f>IF(ISNUMBER(G87),ROUND(F87*G87,2),"")</x:f>
        <x:v>4520</x:v>
      </x:c>
      <x:c r="J87" s="8" t="n">
        <x:f>IF(ISNUMBER(G87),ROUND(I87-H87,2),"")</x:f>
        <x:v>0</x:v>
      </x:c>
      <x:c r="K87" s="8" t="n">
        <x:f>IF(ISNUMBER(G87),ROUND((D87-F87)*G87,2),"")</x:f>
        <x:v>0</x:v>
      </x:c>
      <x:c r="L87" s="8" t="n">
        <x:v>0</x:v>
      </x:c>
      <x:c r="M87" s="8" t="n">
        <x:f>IF(ISNUMBER(G87),ROUND(D87*G87,2),IF(AND(ISNUMBER(L87),L87&gt;0),L87,"offen"))</x:f>
        <x:v>4520</x:v>
      </x:c>
      <x:c r="N87" s="13" t="str">
        <x:v>Offeriert</x:v>
      </x:c>
      <x:c r="O87" s="13" t="str"/>
      <x:c r="P87" s="13" t="str">
        <x:v>Kälin S. 7</x:v>
      </x:c>
      <x:c r="Q87" s="13" t="str">
        <x:v>LV S. 6</x:v>
      </x:c>
    </x:row>
    <x:row r="88" ht="42" customHeight="1">
      <x:c r="A88" s="16" t="str">
        <x:v>Kälin</x:v>
      </x:c>
      <x:c r="B88" s="16" t="str">
        <x:v>6.02</x:v>
      </x:c>
      <x:c r="C88" s="17" t="str">
        <x:v>Reinigung Rohbau</x:v>
      </x:c>
      <x:c r="D88" s="26" t="n">
        <x:v>1</x:v>
      </x:c>
      <x:c r="E88" s="26" t="str">
        <x:v>psch</x:v>
      </x:c>
      <x:c r="F88" s="26" t="n">
        <x:v>1</x:v>
      </x:c>
      <x:c r="G88" s="27" t="n">
        <x:v>4300</x:v>
      </x:c>
      <x:c r="H88" s="27" t="n">
        <x:v>4300</x:v>
      </x:c>
      <x:c r="I88" s="22" t="n">
        <x:f>IF(ISNUMBER(G88),ROUND(F88*G88,2),"")</x:f>
        <x:v>4300</x:v>
      </x:c>
      <x:c r="J88" s="22" t="n">
        <x:f>IF(ISNUMBER(G88),ROUND(I88-H88,2),"")</x:f>
        <x:v>0</x:v>
      </x:c>
      <x:c r="K88" s="22" t="n">
        <x:f>IF(ISNUMBER(G88),ROUND((D88-F88)*G88,2),"")</x:f>
        <x:v>0</x:v>
      </x:c>
      <x:c r="L88" s="22" t="n">
        <x:v>0</x:v>
      </x:c>
      <x:c r="M88" s="22" t="n">
        <x:f>IF(ISNUMBER(G88),ROUND(D88*G88,2),IF(AND(ISNUMBER(L88),L88&gt;0),L88,"offen"))</x:f>
        <x:v>4300</x:v>
      </x:c>
      <x:c r="N88" s="17" t="str">
        <x:v>Offeriert</x:v>
      </x:c>
      <x:c r="O88" s="17" t="str"/>
      <x:c r="P88" s="17" t="str">
        <x:v>Kälin S. 7</x:v>
      </x:c>
      <x:c r="Q88" s="17" t="str">
        <x:v>LV S. 6</x:v>
      </x:c>
    </x:row>
    <x:row r="89" ht="42" customHeight="1">
      <x:c r="A89" s="2" t="str">
        <x:v>Kälin</x:v>
      </x:c>
      <x:c r="B89" s="2" t="str">
        <x:v>6.03</x:v>
      </x:c>
      <x:c r="C89" s="13" t="str">
        <x:v>Regie Facharbeiter</x:v>
      </x:c>
      <x:c r="D89" s="28" t="n">
        <x:v>80</x:v>
      </x:c>
      <x:c r="E89" s="28" t="str">
        <x:v>h</x:v>
      </x:c>
      <x:c r="F89" s="28" t="n">
        <x:v>80</x:v>
      </x:c>
      <x:c r="G89" s="11" t="n">
        <x:v>68.45</x:v>
      </x:c>
      <x:c r="H89" s="11" t="n">
        <x:v>5476</x:v>
      </x:c>
      <x:c r="I89" s="8" t="n">
        <x:f>IF(ISNUMBER(G89),ROUND(F89*G89,2),"")</x:f>
        <x:v>5476</x:v>
      </x:c>
      <x:c r="J89" s="8" t="n">
        <x:f>IF(ISNUMBER(G89),ROUND(I89-H89,2),"")</x:f>
        <x:v>0</x:v>
      </x:c>
      <x:c r="K89" s="8" t="n">
        <x:f>IF(ISNUMBER(G89),ROUND((D89-F89)*G89,2),"")</x:f>
        <x:v>0</x:v>
      </x:c>
      <x:c r="L89" s="8" t="n">
        <x:v>0</x:v>
      </x:c>
      <x:c r="M89" s="8" t="n">
        <x:f>IF(ISNUMBER(G89),ROUND(D89*G89,2),IF(AND(ISNUMBER(L89),L89&gt;0),L89,"offen"))</x:f>
        <x:v>5476</x:v>
      </x:c>
      <x:c r="N89" s="13" t="str">
        <x:v>Offeriert</x:v>
      </x:c>
      <x:c r="O89" s="13" t="str"/>
      <x:c r="P89" s="13" t="str">
        <x:v>Kälin S. 7</x:v>
      </x:c>
      <x:c r="Q89" s="13" t="str">
        <x:v>LV S. 6</x:v>
      </x:c>
    </x:row>
    <x:row r="90" ht="42" customHeight="1">
      <x:c r="A90" s="16" t="str">
        <x:v>Kälin</x:v>
      </x:c>
      <x:c r="B90" s="16" t="str">
        <x:v>6.04</x:v>
      </x:c>
      <x:c r="C90" s="17" t="str">
        <x:v>Regie Hilfsarbeiter</x:v>
      </x:c>
      <x:c r="D90" s="26" t="n">
        <x:v>60</x:v>
      </x:c>
      <x:c r="E90" s="26" t="str">
        <x:v>h</x:v>
      </x:c>
      <x:c r="F90" s="26" t="n">
        <x:v>60</x:v>
      </x:c>
      <x:c r="G90" s="27" t="n">
        <x:v>63.4</x:v>
      </x:c>
      <x:c r="H90" s="27" t="n">
        <x:v>3804</x:v>
      </x:c>
      <x:c r="I90" s="22" t="n">
        <x:f>IF(ISNUMBER(G90),ROUND(F90*G90,2),"")</x:f>
        <x:v>3804</x:v>
      </x:c>
      <x:c r="J90" s="22" t="n">
        <x:f>IF(ISNUMBER(G90),ROUND(I90-H90,2),"")</x:f>
        <x:v>0</x:v>
      </x:c>
      <x:c r="K90" s="22" t="n">
        <x:f>IF(ISNUMBER(G90),ROUND((D90-F90)*G90,2),"")</x:f>
        <x:v>0</x:v>
      </x:c>
      <x:c r="L90" s="22" t="n">
        <x:v>0</x:v>
      </x:c>
      <x:c r="M90" s="22" t="n">
        <x:f>IF(ISNUMBER(G90),ROUND(D90*G90,2),IF(AND(ISNUMBER(L90),L90&gt;0),L90,"offen"))</x:f>
        <x:v>3804</x:v>
      </x:c>
      <x:c r="N90" s="17" t="str">
        <x:v>Offeriert</x:v>
      </x:c>
      <x:c r="O90" s="17" t="str"/>
      <x:c r="P90" s="17" t="str">
        <x:v>Kälin S. 7</x:v>
      </x:c>
      <x:c r="Q90" s="17" t="str">
        <x:v>LV S. 6</x:v>
      </x:c>
    </x:row>
    <x:row r="91" ht="42" customHeight="1">
      <x:c r="A91" s="2" t="str">
        <x:v>Kälin</x:v>
      </x:c>
      <x:c r="B91" s="2" t="str">
        <x:v>6.05</x:v>
      </x:c>
      <x:c r="C91" s="13" t="str">
        <x:v>Regie Bagger mit Maschinist</x:v>
      </x:c>
      <x:c r="D91" s="28" t="n">
        <x:v>16</x:v>
      </x:c>
      <x:c r="E91" s="28" t="str">
        <x:v>h</x:v>
      </x:c>
      <x:c r="F91" s="28" t="n">
        <x:v>16</x:v>
      </x:c>
      <x:c r="G91" s="11" t="n">
        <x:v>153</x:v>
      </x:c>
      <x:c r="H91" s="11" t="n">
        <x:v>2448</x:v>
      </x:c>
      <x:c r="I91" s="8" t="n">
        <x:f>IF(ISNUMBER(G91),ROUND(F91*G91,2),"")</x:f>
        <x:v>2448</x:v>
      </x:c>
      <x:c r="J91" s="8" t="n">
        <x:f>IF(ISNUMBER(G91),ROUND(I91-H91,2),"")</x:f>
        <x:v>0</x:v>
      </x:c>
      <x:c r="K91" s="8" t="n">
        <x:f>IF(ISNUMBER(G91),ROUND((D91-F91)*G91,2),"")</x:f>
        <x:v>0</x:v>
      </x:c>
      <x:c r="L91" s="8" t="n">
        <x:v>0</x:v>
      </x:c>
      <x:c r="M91" s="8" t="n">
        <x:f>IF(ISNUMBER(G91),ROUND(D91*G91,2),IF(AND(ISNUMBER(L91),L91&gt;0),L91,"offen"))</x:f>
        <x:v>2448</x:v>
      </x:c>
      <x:c r="N91" s="13" t="str">
        <x:v>Offeriert</x:v>
      </x:c>
      <x:c r="O91" s="13" t="str"/>
      <x:c r="P91" s="13" t="str">
        <x:v>Kälin S. 7</x:v>
      </x:c>
      <x:c r="Q91" s="13" t="str">
        <x:v>LV S. 6</x:v>
      </x:c>
    </x:row>
    <x:row r="92" ht="42" customHeight="1">
      <x:c r="A92" s="16" t="str">
        <x:v>Tannegger</x:v>
      </x:c>
      <x:c r="B92" s="16" t="str">
        <x:v>1.01</x:v>
      </x:c>
      <x:c r="C92" s="17" t="str">
        <x:v>Baustelleninstallation</x:v>
      </x:c>
      <x:c r="D92" s="26" t="n">
        <x:v>1</x:v>
      </x:c>
      <x:c r="E92" s="26" t="str">
        <x:v>psch</x:v>
      </x:c>
      <x:c r="F92" s="26" t="n">
        <x:v>1</x:v>
      </x:c>
      <x:c r="G92" s="27" t="n">
        <x:v>39300</x:v>
      </x:c>
      <x:c r="H92" s="27" t="n">
        <x:v>39300</x:v>
      </x:c>
      <x:c r="I92" s="22" t="n">
        <x:f>IF(ISNUMBER(G92),ROUND(F92*G92,2),"")</x:f>
        <x:v>39300</x:v>
      </x:c>
      <x:c r="J92" s="22" t="n">
        <x:f>IF(ISNUMBER(G92),ROUND(I92-H92,2),"")</x:f>
        <x:v>0</x:v>
      </x:c>
      <x:c r="K92" s="22" t="n">
        <x:f>IF(ISNUMBER(G92),ROUND((D92-F92)*G92,2),"")</x:f>
        <x:v>0</x:v>
      </x:c>
      <x:c r="L92" s="22" t="n">
        <x:v>0</x:v>
      </x:c>
      <x:c r="M92" s="22" t="n">
        <x:f>IF(ISNUMBER(G92),ROUND(D92*G92,2),IF(AND(ISNUMBER(L92),L92&gt;0),L92,"offen"))</x:f>
        <x:v>39300</x:v>
      </x:c>
      <x:c r="N92" s="17" t="str">
        <x:v>Offeriert</x:v>
      </x:c>
      <x:c r="O92" s="17" t="str"/>
      <x:c r="P92" s="17" t="str">
        <x:v>Tannegger S. 3</x:v>
      </x:c>
      <x:c r="Q92" s="17" t="str">
        <x:v>LV S. 3</x:v>
      </x:c>
    </x:row>
    <x:row r="93" ht="42" customHeight="1">
      <x:c r="A93" s="2" t="str">
        <x:v>Tannegger</x:v>
      </x:c>
      <x:c r="B93" s="2" t="str">
        <x:v>1.02</x:v>
      </x:c>
      <x:c r="C93" s="13" t="str">
        <x:v>Turmdrehkran</x:v>
      </x:c>
      <x:c r="D93" s="28" t="n">
        <x:v>1</x:v>
      </x:c>
      <x:c r="E93" s="28" t="str">
        <x:v>psch</x:v>
      </x:c>
      <x:c r="F93" s="28" t="n">
        <x:v>1</x:v>
      </x:c>
      <x:c r="G93" s="11" t="n">
        <x:v>48000</x:v>
      </x:c>
      <x:c r="H93" s="11" t="n">
        <x:v>48000</x:v>
      </x:c>
      <x:c r="I93" s="8" t="n">
        <x:f>IF(ISNUMBER(G93),ROUND(F93*G93,2),"")</x:f>
        <x:v>48000</x:v>
      </x:c>
      <x:c r="J93" s="8" t="n">
        <x:f>IF(ISNUMBER(G93),ROUND(I93-H93,2),"")</x:f>
        <x:v>0</x:v>
      </x:c>
      <x:c r="K93" s="8" t="n">
        <x:f>IF(ISNUMBER(G93),ROUND((D93-F93)*G93,2),"")</x:f>
        <x:v>0</x:v>
      </x:c>
      <x:c r="L93" s="8" t="n">
        <x:v>0</x:v>
      </x:c>
      <x:c r="M93" s="8" t="n">
        <x:f>IF(ISNUMBER(G93),ROUND(D93*G93,2),IF(AND(ISNUMBER(L93),L93&gt;0),L93,"offen"))</x:f>
        <x:v>48000</x:v>
      </x:c>
      <x:c r="N93" s="13" t="str">
        <x:v>Offeriert</x:v>
      </x:c>
      <x:c r="O93" s="13" t="str"/>
      <x:c r="P93" s="13" t="str">
        <x:v>Tannegger S. 3</x:v>
      </x:c>
      <x:c r="Q93" s="13" t="str">
        <x:v>LV S. 3</x:v>
      </x:c>
    </x:row>
    <x:row r="94" ht="42" customHeight="1">
      <x:c r="A94" s="16" t="str">
        <x:v>Tannegger</x:v>
      </x:c>
      <x:c r="B94" s="16" t="str">
        <x:v>1.03</x:v>
      </x:c>
      <x:c r="C94" s="17" t="str">
        <x:v>Bauzaun mobil</x:v>
      </x:c>
      <x:c r="D94" s="26" t="n">
        <x:v>120</x:v>
      </x:c>
      <x:c r="E94" s="26" t="str">
        <x:v>m</x:v>
      </x:c>
      <x:c r="F94" s="26" t="n">
        <x:v>120</x:v>
      </x:c>
      <x:c r="G94" s="27" t="n">
        <x:v>30.2</x:v>
      </x:c>
      <x:c r="H94" s="27" t="n">
        <x:v>3624</x:v>
      </x:c>
      <x:c r="I94" s="22" t="n">
        <x:f>IF(ISNUMBER(G94),ROUND(F94*G94,2),"")</x:f>
        <x:v>3624</x:v>
      </x:c>
      <x:c r="J94" s="22" t="n">
        <x:f>IF(ISNUMBER(G94),ROUND(I94-H94,2),"")</x:f>
        <x:v>0</x:v>
      </x:c>
      <x:c r="K94" s="22" t="n">
        <x:f>IF(ISNUMBER(G94),ROUND((D94-F94)*G94,2),"")</x:f>
        <x:v>0</x:v>
      </x:c>
      <x:c r="L94" s="22" t="n">
        <x:v>0</x:v>
      </x:c>
      <x:c r="M94" s="22" t="n">
        <x:f>IF(ISNUMBER(G94),ROUND(D94*G94,2),IF(AND(ISNUMBER(L94),L94&gt;0),L94,"offen"))</x:f>
        <x:v>3624</x:v>
      </x:c>
      <x:c r="N94" s="17" t="str">
        <x:v>Offeriert</x:v>
      </x:c>
      <x:c r="O94" s="17" t="str"/>
      <x:c r="P94" s="17" t="str">
        <x:v>Tannegger S. 3</x:v>
      </x:c>
      <x:c r="Q94" s="17" t="str">
        <x:v>LV S. 3</x:v>
      </x:c>
    </x:row>
    <x:row r="95" ht="42" customHeight="1">
      <x:c r="A95" s="2" t="str">
        <x:v>Tannegger</x:v>
      </x:c>
      <x:c r="B95" s="2" t="str">
        <x:v>1.04</x:v>
      </x:c>
      <x:c r="C95" s="13" t="str">
        <x:v>Bauwasser und Baustrom</x:v>
      </x:c>
      <x:c r="D95" s="28" t="n">
        <x:v>1</x:v>
      </x:c>
      <x:c r="E95" s="28" t="str">
        <x:v>psch</x:v>
      </x:c>
      <x:c r="F95" s="28" t="n">
        <x:v>1</x:v>
      </x:c>
      <x:c r="G95" s="11" t="n">
        <x:v>6400</x:v>
      </x:c>
      <x:c r="H95" s="11" t="n">
        <x:v>6400</x:v>
      </x:c>
      <x:c r="I95" s="8" t="n">
        <x:f>IF(ISNUMBER(G95),ROUND(F95*G95,2),"")</x:f>
        <x:v>6400</x:v>
      </x:c>
      <x:c r="J95" s="8" t="n">
        <x:f>IF(ISNUMBER(G95),ROUND(I95-H95,2),"")</x:f>
        <x:v>0</x:v>
      </x:c>
      <x:c r="K95" s="8" t="n">
        <x:f>IF(ISNUMBER(G95),ROUND((D95-F95)*G95,2),"")</x:f>
        <x:v>0</x:v>
      </x:c>
      <x:c r="L95" s="8" t="n">
        <x:v>0</x:v>
      </x:c>
      <x:c r="M95" s="8" t="n">
        <x:f>IF(ISNUMBER(G95),ROUND(D95*G95,2),IF(AND(ISNUMBER(L95),L95&gt;0),L95,"offen"))</x:f>
        <x:v>6400</x:v>
      </x:c>
      <x:c r="N95" s="13" t="str">
        <x:v>Offeriert</x:v>
      </x:c>
      <x:c r="O95" s="13" t="str"/>
      <x:c r="P95" s="13" t="str">
        <x:v>Tannegger S. 3</x:v>
      </x:c>
      <x:c r="Q95" s="13" t="str">
        <x:v>LV S. 3</x:v>
      </x:c>
    </x:row>
    <x:row r="96" ht="42" customHeight="1">
      <x:c r="A96" s="16" t="str">
        <x:v>Tannegger</x:v>
      </x:c>
      <x:c r="B96" s="16" t="str">
        <x:v>1.05</x:v>
      </x:c>
      <x:c r="C96" s="17" t="str">
        <x:v>Baustellenzufahrt</x:v>
      </x:c>
      <x:c r="D96" s="26" t="n">
        <x:v>180</x:v>
      </x:c>
      <x:c r="E96" s="26" t="str">
        <x:v>m2</x:v>
      </x:c>
      <x:c r="F96" s="26" t="n">
        <x:v>180</x:v>
      </x:c>
      <x:c r="G96" s="27" t="n">
        <x:v>33.55</x:v>
      </x:c>
      <x:c r="H96" s="27" t="n">
        <x:v>6039</x:v>
      </x:c>
      <x:c r="I96" s="22" t="n">
        <x:f>IF(ISNUMBER(G96),ROUND(F96*G96,2),"")</x:f>
        <x:v>6039</x:v>
      </x:c>
      <x:c r="J96" s="22" t="n">
        <x:f>IF(ISNUMBER(G96),ROUND(I96-H96,2),"")</x:f>
        <x:v>0</x:v>
      </x:c>
      <x:c r="K96" s="22" t="n">
        <x:f>IF(ISNUMBER(G96),ROUND((D96-F96)*G96,2),"")</x:f>
        <x:v>0</x:v>
      </x:c>
      <x:c r="L96" s="22" t="n">
        <x:v>0</x:v>
      </x:c>
      <x:c r="M96" s="22" t="n">
        <x:f>IF(ISNUMBER(G96),ROUND(D96*G96,2),IF(AND(ISNUMBER(L96),L96&gt;0),L96,"offen"))</x:f>
        <x:v>6039</x:v>
      </x:c>
      <x:c r="N96" s="17" t="str">
        <x:v>Offeriert</x:v>
      </x:c>
      <x:c r="O96" s="17" t="str"/>
      <x:c r="P96" s="17" t="str">
        <x:v>Tannegger S. 3</x:v>
      </x:c>
      <x:c r="Q96" s="17" t="str">
        <x:v>LV S. 3</x:v>
      </x:c>
    </x:row>
    <x:row r="97" ht="42" customHeight="1">
      <x:c r="A97" s="2" t="str">
        <x:v>Tannegger</x:v>
      </x:c>
      <x:c r="B97" s="2" t="str">
        <x:v>2.01</x:v>
      </x:c>
      <x:c r="C97" s="13" t="str">
        <x:v>Humus abtragen</x:v>
      </x:c>
      <x:c r="D97" s="28" t="n">
        <x:v>850</x:v>
      </x:c>
      <x:c r="E97" s="28" t="str">
        <x:v>m2</x:v>
      </x:c>
      <x:c r="F97" s="28" t="n">
        <x:v>850</x:v>
      </x:c>
      <x:c r="G97" s="11" t="n">
        <x:v>7.1</x:v>
      </x:c>
      <x:c r="H97" s="11" t="n">
        <x:v>6035</x:v>
      </x:c>
      <x:c r="I97" s="8" t="n">
        <x:f>IF(ISNUMBER(G97),ROUND(F97*G97,2),"")</x:f>
        <x:v>6035</x:v>
      </x:c>
      <x:c r="J97" s="8" t="n">
        <x:f>IF(ISNUMBER(G97),ROUND(I97-H97,2),"")</x:f>
        <x:v>0</x:v>
      </x:c>
      <x:c r="K97" s="8" t="n">
        <x:f>IF(ISNUMBER(G97),ROUND((D97-F97)*G97,2),"")</x:f>
        <x:v>0</x:v>
      </x:c>
      <x:c r="L97" s="8" t="n">
        <x:v>0</x:v>
      </x:c>
      <x:c r="M97" s="8" t="n">
        <x:f>IF(ISNUMBER(G97),ROUND(D97*G97,2),IF(AND(ISNUMBER(L97),L97&gt;0),L97,"offen"))</x:f>
        <x:v>6035</x:v>
      </x:c>
      <x:c r="N97" s="13" t="str">
        <x:v>Offeriert</x:v>
      </x:c>
      <x:c r="O97" s="13" t="str"/>
      <x:c r="P97" s="13" t="str">
        <x:v>Tannegger S. 3</x:v>
      </x:c>
      <x:c r="Q97" s="13" t="str">
        <x:v>LV S. 3</x:v>
      </x:c>
    </x:row>
    <x:row r="98" ht="42" customHeight="1">
      <x:c r="A98" s="16" t="str">
        <x:v>Tannegger</x:v>
      </x:c>
      <x:c r="B98" s="16" t="str">
        <x:v>2.02</x:v>
      </x:c>
      <x:c r="C98" s="17" t="str">
        <x:v>Baugrubenaushub</x:v>
      </x:c>
      <x:c r="D98" s="26" t="n">
        <x:v>1450</x:v>
      </x:c>
      <x:c r="E98" s="26" t="str">
        <x:v>m3</x:v>
      </x:c>
      <x:c r="F98" s="26" t="n">
        <x:v>1350</x:v>
      </x:c>
      <x:c r="G98" s="27" t="n">
        <x:v>26.3</x:v>
      </x:c>
      <x:c r="H98" s="27" t="n">
        <x:v>35505</x:v>
      </x:c>
      <x:c r="I98" s="22" t="n">
        <x:f>IF(ISNUMBER(G98),ROUND(F98*G98,2),"")</x:f>
        <x:v>35505</x:v>
      </x:c>
      <x:c r="J98" s="22" t="n">
        <x:f>IF(ISNUMBER(G98),ROUND(I98-H98,2),"")</x:f>
        <x:v>0</x:v>
      </x:c>
      <x:c r="K98" s="22" t="n">
        <x:f>IF(ISNUMBER(G98),ROUND((D98-F98)*G98,2),"")</x:f>
        <x:v>2630</x:v>
      </x:c>
      <x:c r="L98" s="22" t="n">
        <x:v>0</x:v>
      </x:c>
      <x:c r="M98" s="22" t="n">
        <x:f>IF(ISNUMBER(G98),ROUND(D98*G98,2),IF(AND(ISNUMBER(L98),L98&gt;0),L98,"offen"))</x:f>
        <x:v>38135</x:v>
      </x:c>
      <x:c r="N98" s="19" t="str">
        <x:v>Menge abweichend</x:v>
      </x:c>
      <x:c r="O98" s="19" t="str">
        <x:v>LV-Menge eingesetzt; EP unverändert.</x:v>
      </x:c>
      <x:c r="P98" s="17" t="str">
        <x:v>Tannegger S. 3</x:v>
      </x:c>
      <x:c r="Q98" s="17" t="str">
        <x:v>LV S. 3</x:v>
      </x:c>
    </x:row>
    <x:row r="99" ht="42" customHeight="1">
      <x:c r="A99" s="2" t="str">
        <x:v>Tannegger</x:v>
      </x:c>
      <x:c r="B99" s="2" t="str">
        <x:v>2.03</x:v>
      </x:c>
      <x:c r="C99" s="13" t="str">
        <x:v>Aushub für Vertiefungen</x:v>
      </x:c>
      <x:c r="D99" s="28" t="n">
        <x:v>38</x:v>
      </x:c>
      <x:c r="E99" s="28" t="str">
        <x:v>m3</x:v>
      </x:c>
      <x:c r="F99" s="28" t="n">
        <x:v>38</x:v>
      </x:c>
      <x:c r="G99" s="11" t="n">
        <x:v>81.8</x:v>
      </x:c>
      <x:c r="H99" s="11" t="n">
        <x:v>3108.4</x:v>
      </x:c>
      <x:c r="I99" s="8" t="n">
        <x:f>IF(ISNUMBER(G99),ROUND(F99*G99,2),"")</x:f>
        <x:v>3108.4</x:v>
      </x:c>
      <x:c r="J99" s="8" t="n">
        <x:f>IF(ISNUMBER(G99),ROUND(I99-H99,2),"")</x:f>
        <x:v>0</x:v>
      </x:c>
      <x:c r="K99" s="8" t="n">
        <x:f>IF(ISNUMBER(G99),ROUND((D99-F99)*G99,2),"")</x:f>
        <x:v>0</x:v>
      </x:c>
      <x:c r="L99" s="8" t="n">
        <x:v>0</x:v>
      </x:c>
      <x:c r="M99" s="8" t="n">
        <x:f>IF(ISNUMBER(G99),ROUND(D99*G99,2),IF(AND(ISNUMBER(L99),L99&gt;0),L99,"offen"))</x:f>
        <x:v>3108.4</x:v>
      </x:c>
      <x:c r="N99" s="13" t="str">
        <x:v>Offeriert</x:v>
      </x:c>
      <x:c r="O99" s="13" t="str"/>
      <x:c r="P99" s="13" t="str">
        <x:v>Tannegger S. 3</x:v>
      </x:c>
      <x:c r="Q99" s="13" t="str">
        <x:v>LV S. 3</x:v>
      </x:c>
    </x:row>
    <x:row r="100" ht="42" customHeight="1">
      <x:c r="A100" s="16" t="str">
        <x:v>Tannegger</x:v>
      </x:c>
      <x:c r="B100" s="16" t="str">
        <x:v>2.04</x:v>
      </x:c>
      <x:c r="C100" s="17" t="str">
        <x:v>Aushubmaterial abführen und entsorgen</x:v>
      </x:c>
      <x:c r="D100" s="26" t="n">
        <x:v>1300</x:v>
      </x:c>
      <x:c r="E100" s="26" t="str">
        <x:v>m3</x:v>
      </x:c>
      <x:c r="F100" s="26" t="n">
        <x:v>1300</x:v>
      </x:c>
      <x:c r="G100" s="27" t="n">
        <x:v>44</x:v>
      </x:c>
      <x:c r="H100" s="27" t="n">
        <x:v>57200</x:v>
      </x:c>
      <x:c r="I100" s="22" t="n">
        <x:f>IF(ISNUMBER(G100),ROUND(F100*G100,2),"")</x:f>
        <x:v>57200</x:v>
      </x:c>
      <x:c r="J100" s="22" t="n">
        <x:f>IF(ISNUMBER(G100),ROUND(I100-H100,2),"")</x:f>
        <x:v>0</x:v>
      </x:c>
      <x:c r="K100" s="22" t="n">
        <x:f>IF(ISNUMBER(G100),ROUND((D100-F100)*G100,2),"")</x:f>
        <x:v>0</x:v>
      </x:c>
      <x:c r="L100" s="22" t="n">
        <x:v>0</x:v>
      </x:c>
      <x:c r="M100" s="22" t="n">
        <x:f>IF(ISNUMBER(G100),ROUND(D100*G100,2),IF(AND(ISNUMBER(L100),L100&gt;0),L100,"offen"))</x:f>
        <x:v>57200</x:v>
      </x:c>
      <x:c r="N100" s="17" t="str">
        <x:v>Offeriert</x:v>
      </x:c>
      <x:c r="O100" s="17" t="str"/>
      <x:c r="P100" s="17" t="str">
        <x:v>Tannegger S. 3</x:v>
      </x:c>
      <x:c r="Q100" s="17" t="str">
        <x:v>LV S. 3</x:v>
      </x:c>
    </x:row>
    <x:row r="101" ht="42" customHeight="1">
      <x:c r="A101" s="2" t="str">
        <x:v>Tannegger</x:v>
      </x:c>
      <x:c r="B101" s="2" t="str">
        <x:v>2.05</x:v>
      </x:c>
      <x:c r="C101" s="13" t="str">
        <x:v>Böschungen schützen</x:v>
      </x:c>
      <x:c r="D101" s="28" t="n">
        <x:v>420</x:v>
      </x:c>
      <x:c r="E101" s="28" t="str">
        <x:v>m2</x:v>
      </x:c>
      <x:c r="F101" s="28" t="n">
        <x:v>420</x:v>
      </x:c>
      <x:c r="G101" s="11" t="n">
        <x:v>8.1</x:v>
      </x:c>
      <x:c r="H101" s="11" t="n">
        <x:v>3402</x:v>
      </x:c>
      <x:c r="I101" s="8" t="n">
        <x:f>IF(ISNUMBER(G101),ROUND(F101*G101,2),"")</x:f>
        <x:v>3402</x:v>
      </x:c>
      <x:c r="J101" s="8" t="n">
        <x:f>IF(ISNUMBER(G101),ROUND(I101-H101,2),"")</x:f>
        <x:v>0</x:v>
      </x:c>
      <x:c r="K101" s="8" t="n">
        <x:f>IF(ISNUMBER(G101),ROUND((D101-F101)*G101,2),"")</x:f>
        <x:v>0</x:v>
      </x:c>
      <x:c r="L101" s="8" t="n">
        <x:v>0</x:v>
      </x:c>
      <x:c r="M101" s="8" t="n">
        <x:f>IF(ISNUMBER(G101),ROUND(D101*G101,2),IF(AND(ISNUMBER(L101),L101&gt;0),L101,"offen"))</x:f>
        <x:v>3402</x:v>
      </x:c>
      <x:c r="N101" s="13" t="str">
        <x:v>Offeriert</x:v>
      </x:c>
      <x:c r="O101" s="13" t="str"/>
      <x:c r="P101" s="13" t="str">
        <x:v>Tannegger S. 3</x:v>
      </x:c>
      <x:c r="Q101" s="13" t="str">
        <x:v>LV S. 3</x:v>
      </x:c>
    </x:row>
    <x:row r="102" ht="42" customHeight="1">
      <x:c r="A102" s="16" t="str">
        <x:v>Tannegger</x:v>
      </x:c>
      <x:c r="B102" s="16" t="str">
        <x:v>2.06</x:v>
      </x:c>
      <x:c r="C102" s="17" t="str">
        <x:v>Hinterfüllen</x:v>
      </x:c>
      <x:c r="D102" s="26" t="n">
        <x:v>260</x:v>
      </x:c>
      <x:c r="E102" s="26" t="str">
        <x:v>m3</x:v>
      </x:c>
      <x:c r="F102" s="26" t="n">
        <x:v>260</x:v>
      </x:c>
      <x:c r="G102" s="27" t="n">
        <x:v>28.6</x:v>
      </x:c>
      <x:c r="H102" s="27" t="n">
        <x:v>7436</x:v>
      </x:c>
      <x:c r="I102" s="22" t="n">
        <x:f>IF(ISNUMBER(G102),ROUND(F102*G102,2),"")</x:f>
        <x:v>7436</x:v>
      </x:c>
      <x:c r="J102" s="22" t="n">
        <x:f>IF(ISNUMBER(G102),ROUND(I102-H102,2),"")</x:f>
        <x:v>0</x:v>
      </x:c>
      <x:c r="K102" s="22" t="n">
        <x:f>IF(ISNUMBER(G102),ROUND((D102-F102)*G102,2),"")</x:f>
        <x:v>0</x:v>
      </x:c>
      <x:c r="L102" s="22" t="n">
        <x:v>0</x:v>
      </x:c>
      <x:c r="M102" s="22" t="n">
        <x:f>IF(ISNUMBER(G102),ROUND(D102*G102,2),IF(AND(ISNUMBER(L102),L102&gt;0),L102,"offen"))</x:f>
        <x:v>7436</x:v>
      </x:c>
      <x:c r="N102" s="17" t="str">
        <x:v>Offeriert</x:v>
      </x:c>
      <x:c r="O102" s="17" t="str"/>
      <x:c r="P102" s="17" t="str">
        <x:v>Tannegger S. 4</x:v>
      </x:c>
      <x:c r="Q102" s="17" t="str">
        <x:v>LV S. 3</x:v>
      </x:c>
    </x:row>
    <x:row r="103" ht="42" customHeight="1">
      <x:c r="A103" s="2" t="str">
        <x:v>Tannegger</x:v>
      </x:c>
      <x:c r="B103" s="2" t="str">
        <x:v>2.07</x:v>
      </x:c>
      <x:c r="C103" s="13" t="str">
        <x:v>Wasserhaltung</x:v>
      </x:c>
      <x:c r="D103" s="28" t="n">
        <x:v>1</x:v>
      </x:c>
      <x:c r="E103" s="28" t="str">
        <x:v>psch</x:v>
      </x:c>
      <x:c r="F103" s="28" t="n">
        <x:v>1</x:v>
      </x:c>
      <x:c r="G103" s="11" t="n">
        <x:v>10800</x:v>
      </x:c>
      <x:c r="H103" s="11" t="n">
        <x:v>10800</x:v>
      </x:c>
      <x:c r="I103" s="8" t="n">
        <x:f>IF(ISNUMBER(G103),ROUND(F103*G103,2),"")</x:f>
        <x:v>10800</x:v>
      </x:c>
      <x:c r="J103" s="8" t="n">
        <x:f>IF(ISNUMBER(G103),ROUND(I103-H103,2),"")</x:f>
        <x:v>0</x:v>
      </x:c>
      <x:c r="K103" s="8" t="n">
        <x:f>IF(ISNUMBER(G103),ROUND((D103-F103)*G103,2),"")</x:f>
        <x:v>0</x:v>
      </x:c>
      <x:c r="L103" s="8" t="n">
        <x:v>0</x:v>
      </x:c>
      <x:c r="M103" s="8" t="n">
        <x:f>IF(ISNUMBER(G103),ROUND(D103*G103,2),IF(AND(ISNUMBER(L103),L103&gt;0),L103,"offen"))</x:f>
        <x:v>10800</x:v>
      </x:c>
      <x:c r="N103" s="13" t="str">
        <x:v>Offeriert</x:v>
      </x:c>
      <x:c r="O103" s="13" t="str"/>
      <x:c r="P103" s="13" t="str">
        <x:v>Tannegger S. 4</x:v>
      </x:c>
      <x:c r="Q103" s="13" t="str">
        <x:v>LV S. 4</x:v>
      </x:c>
    </x:row>
    <x:row r="104" ht="42" customHeight="1">
      <x:c r="A104" s="16" t="str">
        <x:v>Tannegger</x:v>
      </x:c>
      <x:c r="B104" s="16" t="str">
        <x:v>3.01</x:v>
      </x:c>
      <x:c r="C104" s="17" t="str">
        <x:v>Grabenaushub Leitungen</x:v>
      </x:c>
      <x:c r="D104" s="26" t="n">
        <x:v>95</x:v>
      </x:c>
      <x:c r="E104" s="26" t="str">
        <x:v>m</x:v>
      </x:c>
      <x:c r="F104" s="26" t="n">
        <x:v>95</x:v>
      </x:c>
      <x:c r="G104" s="27" t="n">
        <x:v>69.7</x:v>
      </x:c>
      <x:c r="H104" s="27" t="n">
        <x:v>6621.5</x:v>
      </x:c>
      <x:c r="I104" s="22" t="n">
        <x:f>IF(ISNUMBER(G104),ROUND(F104*G104,2),"")</x:f>
        <x:v>6621.5</x:v>
      </x:c>
      <x:c r="J104" s="22" t="n">
        <x:f>IF(ISNUMBER(G104),ROUND(I104-H104,2),"")</x:f>
        <x:v>0</x:v>
      </x:c>
      <x:c r="K104" s="22" t="n">
        <x:f>IF(ISNUMBER(G104),ROUND((D104-F104)*G104,2),"")</x:f>
        <x:v>0</x:v>
      </x:c>
      <x:c r="L104" s="22" t="n">
        <x:v>0</x:v>
      </x:c>
      <x:c r="M104" s="22" t="n">
        <x:f>IF(ISNUMBER(G104),ROUND(D104*G104,2),IF(AND(ISNUMBER(L104),L104&gt;0),L104,"offen"))</x:f>
        <x:v>6621.5</x:v>
      </x:c>
      <x:c r="N104" s="17" t="str">
        <x:v>Offeriert</x:v>
      </x:c>
      <x:c r="O104" s="17" t="str"/>
      <x:c r="P104" s="17" t="str">
        <x:v>Tannegger S. 4</x:v>
      </x:c>
      <x:c r="Q104" s="17" t="str">
        <x:v>LV S. 4</x:v>
      </x:c>
    </x:row>
    <x:row r="105" ht="42" customHeight="1">
      <x:c r="A105" s="2" t="str">
        <x:v>Tannegger</x:v>
      </x:c>
      <x:c r="B105" s="2" t="str">
        <x:v>3.02</x:v>
      </x:c>
      <x:c r="C105" s="13" t="str">
        <x:v>Grundleitung PP DN 125</x:v>
      </x:c>
      <x:c r="D105" s="28" t="n">
        <x:v>62</x:v>
      </x:c>
      <x:c r="E105" s="28" t="str">
        <x:v>m</x:v>
      </x:c>
      <x:c r="F105" s="28" t="n">
        <x:v>62</x:v>
      </x:c>
      <x:c r="G105" s="11" t="n">
        <x:v>58.6</x:v>
      </x:c>
      <x:c r="H105" s="11" t="n">
        <x:v>3633.2</x:v>
      </x:c>
      <x:c r="I105" s="8" t="n">
        <x:f>IF(ISNUMBER(G105),ROUND(F105*G105,2),"")</x:f>
        <x:v>3633.2</x:v>
      </x:c>
      <x:c r="J105" s="8" t="n">
        <x:f>IF(ISNUMBER(G105),ROUND(I105-H105,2),"")</x:f>
        <x:v>0</x:v>
      </x:c>
      <x:c r="K105" s="8" t="n">
        <x:f>IF(ISNUMBER(G105),ROUND((D105-F105)*G105,2),"")</x:f>
        <x:v>0</x:v>
      </x:c>
      <x:c r="L105" s="8" t="n">
        <x:v>0</x:v>
      </x:c>
      <x:c r="M105" s="8" t="n">
        <x:f>IF(ISNUMBER(G105),ROUND(D105*G105,2),IF(AND(ISNUMBER(L105),L105&gt;0),L105,"offen"))</x:f>
        <x:v>3633.2</x:v>
      </x:c>
      <x:c r="N105" s="13" t="str">
        <x:v>Offeriert</x:v>
      </x:c>
      <x:c r="O105" s="13" t="str"/>
      <x:c r="P105" s="13" t="str">
        <x:v>Tannegger S. 4</x:v>
      </x:c>
      <x:c r="Q105" s="13" t="str">
        <x:v>LV S. 4</x:v>
      </x:c>
    </x:row>
    <x:row r="106" ht="42" customHeight="1">
      <x:c r="A106" s="16" t="str">
        <x:v>Tannegger</x:v>
      </x:c>
      <x:c r="B106" s="16" t="str">
        <x:v>3.03</x:v>
      </x:c>
      <x:c r="C106" s="17" t="str">
        <x:v>Grundleitung PP DN 160</x:v>
      </x:c>
      <x:c r="D106" s="26" t="n">
        <x:v>48</x:v>
      </x:c>
      <x:c r="E106" s="26" t="str">
        <x:v>m</x:v>
      </x:c>
      <x:c r="F106" s="26" t="n">
        <x:v>48</x:v>
      </x:c>
      <x:c r="G106" s="27" t="n">
        <x:v>79.3</x:v>
      </x:c>
      <x:c r="H106" s="27" t="n">
        <x:v>3806.4</x:v>
      </x:c>
      <x:c r="I106" s="22" t="n">
        <x:f>IF(ISNUMBER(G106),ROUND(F106*G106,2),"")</x:f>
        <x:v>3806.4</x:v>
      </x:c>
      <x:c r="J106" s="22" t="n">
        <x:f>IF(ISNUMBER(G106),ROUND(I106-H106,2),"")</x:f>
        <x:v>0</x:v>
      </x:c>
      <x:c r="K106" s="22" t="n">
        <x:f>IF(ISNUMBER(G106),ROUND((D106-F106)*G106,2),"")</x:f>
        <x:v>0</x:v>
      </x:c>
      <x:c r="L106" s="22" t="n">
        <x:v>0</x:v>
      </x:c>
      <x:c r="M106" s="22" t="n">
        <x:f>IF(ISNUMBER(G106),ROUND(D106*G106,2),IF(AND(ISNUMBER(L106),L106&gt;0),L106,"offen"))</x:f>
        <x:v>3806.4</x:v>
      </x:c>
      <x:c r="N106" s="17" t="str">
        <x:v>Offeriert</x:v>
      </x:c>
      <x:c r="O106" s="17" t="str"/>
      <x:c r="P106" s="17" t="str">
        <x:v>Tannegger S. 4</x:v>
      </x:c>
      <x:c r="Q106" s="17" t="str">
        <x:v>LV S. 4</x:v>
      </x:c>
    </x:row>
    <x:row r="107" ht="42" customHeight="1">
      <x:c r="A107" s="2" t="str">
        <x:v>Tannegger</x:v>
      </x:c>
      <x:c r="B107" s="2" t="str">
        <x:v>3.04</x:v>
      </x:c>
      <x:c r="C107" s="13" t="str">
        <x:v>Kontrollschacht DN 800</x:v>
      </x:c>
      <x:c r="D107" s="28" t="n">
        <x:v>3</x:v>
      </x:c>
      <x:c r="E107" s="28" t="str">
        <x:v>st</x:v>
      </x:c>
      <x:c r="F107" s="28" t="n">
        <x:v>3</x:v>
      </x:c>
      <x:c r="G107" s="11" t="n">
        <x:v>2980</x:v>
      </x:c>
      <x:c r="H107" s="11" t="n">
        <x:v>8940</x:v>
      </x:c>
      <x:c r="I107" s="8" t="n">
        <x:f>IF(ISNUMBER(G107),ROUND(F107*G107,2),"")</x:f>
        <x:v>8940</x:v>
      </x:c>
      <x:c r="J107" s="8" t="n">
        <x:f>IF(ISNUMBER(G107),ROUND(I107-H107,2),"")</x:f>
        <x:v>0</x:v>
      </x:c>
      <x:c r="K107" s="8" t="n">
        <x:f>IF(ISNUMBER(G107),ROUND((D107-F107)*G107,2),"")</x:f>
        <x:v>0</x:v>
      </x:c>
      <x:c r="L107" s="8" t="n">
        <x:v>0</x:v>
      </x:c>
      <x:c r="M107" s="8" t="n">
        <x:f>IF(ISNUMBER(G107),ROUND(D107*G107,2),IF(AND(ISNUMBER(L107),L107&gt;0),L107,"offen"))</x:f>
        <x:v>8940</x:v>
      </x:c>
      <x:c r="N107" s="13" t="str">
        <x:v>Offeriert</x:v>
      </x:c>
      <x:c r="O107" s="13" t="str"/>
      <x:c r="P107" s="13" t="str">
        <x:v>Tannegger S. 4</x:v>
      </x:c>
      <x:c r="Q107" s="13" t="str">
        <x:v>LV S. 4</x:v>
      </x:c>
    </x:row>
    <x:row r="108" ht="42" customHeight="1">
      <x:c r="A108" s="16" t="str">
        <x:v>Tannegger</x:v>
      </x:c>
      <x:c r="B108" s="16" t="str">
        <x:v>3.05</x:v>
      </x:c>
      <x:c r="C108" s="17" t="str">
        <x:v>Sickerleitung</x:v>
      </x:c>
      <x:c r="D108" s="26" t="n">
        <x:v>110</x:v>
      </x:c>
      <x:c r="E108" s="26" t="str">
        <x:v>m</x:v>
      </x:c>
      <x:c r="F108" s="26" t="n">
        <x:v>110</x:v>
      </x:c>
      <x:c r="G108" s="27" t="n">
        <x:v>62.95</x:v>
      </x:c>
      <x:c r="H108" s="27" t="n">
        <x:v>6924.5</x:v>
      </x:c>
      <x:c r="I108" s="22" t="n">
        <x:f>IF(ISNUMBER(G108),ROUND(F108*G108,2),"")</x:f>
        <x:v>6924.5</x:v>
      </x:c>
      <x:c r="J108" s="22" t="n">
        <x:f>IF(ISNUMBER(G108),ROUND(I108-H108,2),"")</x:f>
        <x:v>0</x:v>
      </x:c>
      <x:c r="K108" s="22" t="n">
        <x:f>IF(ISNUMBER(G108),ROUND((D108-F108)*G108,2),"")</x:f>
        <x:v>0</x:v>
      </x:c>
      <x:c r="L108" s="22" t="n">
        <x:v>0</x:v>
      </x:c>
      <x:c r="M108" s="22" t="n">
        <x:f>IF(ISNUMBER(G108),ROUND(D108*G108,2),IF(AND(ISNUMBER(L108),L108&gt;0),L108,"offen"))</x:f>
        <x:v>6924.5</x:v>
      </x:c>
      <x:c r="N108" s="17" t="str">
        <x:v>Offeriert</x:v>
      </x:c>
      <x:c r="O108" s="17" t="str"/>
      <x:c r="P108" s="17" t="str">
        <x:v>Tannegger S. 4</x:v>
      </x:c>
      <x:c r="Q108" s="17" t="str">
        <x:v>LV S. 4</x:v>
      </x:c>
    </x:row>
    <x:row r="109" ht="42" customHeight="1">
      <x:c r="A109" s="2" t="str">
        <x:v>Tannegger</x:v>
      </x:c>
      <x:c r="B109" s="2" t="str">
        <x:v>3.06</x:v>
      </x:c>
      <x:c r="C109" s="13" t="str">
        <x:v>Anschluss öffentliche Leitung</x:v>
      </x:c>
      <x:c r="D109" s="28" t="n">
        <x:v>1</x:v>
      </x:c>
      <x:c r="E109" s="28" t="str">
        <x:v>st</x:v>
      </x:c>
      <x:c r="F109" s="28" t="n">
        <x:v>1</x:v>
      </x:c>
      <x:c r="G109" s="11" t="n">
        <x:v>2360</x:v>
      </x:c>
      <x:c r="H109" s="11" t="n">
        <x:v>2360</x:v>
      </x:c>
      <x:c r="I109" s="8" t="n">
        <x:f>IF(ISNUMBER(G109),ROUND(F109*G109,2),"")</x:f>
        <x:v>2360</x:v>
      </x:c>
      <x:c r="J109" s="8" t="n">
        <x:f>IF(ISNUMBER(G109),ROUND(I109-H109,2),"")</x:f>
        <x:v>0</x:v>
      </x:c>
      <x:c r="K109" s="8" t="n">
        <x:f>IF(ISNUMBER(G109),ROUND((D109-F109)*G109,2),"")</x:f>
        <x:v>0</x:v>
      </x:c>
      <x:c r="L109" s="8" t="n">
        <x:v>0</x:v>
      </x:c>
      <x:c r="M109" s="8" t="n">
        <x:f>IF(ISNUMBER(G109),ROUND(D109*G109,2),IF(AND(ISNUMBER(L109),L109&gt;0),L109,"offen"))</x:f>
        <x:v>2360</x:v>
      </x:c>
      <x:c r="N109" s="13" t="str">
        <x:v>Offeriert</x:v>
      </x:c>
      <x:c r="O109" s="13" t="str"/>
      <x:c r="P109" s="13" t="str">
        <x:v>Tannegger S. 4</x:v>
      </x:c>
      <x:c r="Q109" s="13" t="str">
        <x:v>LV S. 4</x:v>
      </x:c>
    </x:row>
    <x:row r="110" ht="42" customHeight="1">
      <x:c r="A110" s="16" t="str">
        <x:v>Tannegger</x:v>
      </x:c>
      <x:c r="B110" s="16" t="str">
        <x:v>3.07</x:v>
      </x:c>
      <x:c r="C110" s="17" t="str">
        <x:v>Dichtheitsprüfung und Kamera</x:v>
      </x:c>
      <x:c r="D110" s="26" t="n">
        <x:v>1</x:v>
      </x:c>
      <x:c r="E110" s="26" t="str">
        <x:v>psch</x:v>
      </x:c>
      <x:c r="F110" s="26" t="n">
        <x:v>1</x:v>
      </x:c>
      <x:c r="G110" s="27" t="n">
        <x:v>1800</x:v>
      </x:c>
      <x:c r="H110" s="27" t="n">
        <x:v>1800</x:v>
      </x:c>
      <x:c r="I110" s="22" t="n">
        <x:f>IF(ISNUMBER(G110),ROUND(F110*G110,2),"")</x:f>
        <x:v>1800</x:v>
      </x:c>
      <x:c r="J110" s="22" t="n">
        <x:f>IF(ISNUMBER(G110),ROUND(I110-H110,2),"")</x:f>
        <x:v>0</x:v>
      </x:c>
      <x:c r="K110" s="22" t="n">
        <x:f>IF(ISNUMBER(G110),ROUND((D110-F110)*G110,2),"")</x:f>
        <x:v>0</x:v>
      </x:c>
      <x:c r="L110" s="22" t="n">
        <x:v>0</x:v>
      </x:c>
      <x:c r="M110" s="22" t="n">
        <x:f>IF(ISNUMBER(G110),ROUND(D110*G110,2),IF(AND(ISNUMBER(L110),L110&gt;0),L110,"offen"))</x:f>
        <x:v>1800</x:v>
      </x:c>
      <x:c r="N110" s="17" t="str">
        <x:v>Offeriert</x:v>
      </x:c>
      <x:c r="O110" s="17" t="str"/>
      <x:c r="P110" s="17" t="str">
        <x:v>Tannegger S. 4</x:v>
      </x:c>
      <x:c r="Q110" s="17" t="str">
        <x:v>LV S. 4</x:v>
      </x:c>
    </x:row>
    <x:row r="111" ht="42" customHeight="1">
      <x:c r="A111" s="2" t="str">
        <x:v>Tannegger</x:v>
      </x:c>
      <x:c r="B111" s="2" t="str">
        <x:v>4.01</x:v>
      </x:c>
      <x:c r="C111" s="13" t="str">
        <x:v>Magerbeton</x:v>
      </x:c>
      <x:c r="D111" s="28" t="n">
        <x:v>520</x:v>
      </x:c>
      <x:c r="E111" s="28" t="str">
        <x:v>m2</x:v>
      </x:c>
      <x:c r="F111" s="28" t="n">
        <x:v>520</x:v>
      </x:c>
      <x:c r="G111" s="11" t="n">
        <x:v>15.45</x:v>
      </x:c>
      <x:c r="H111" s="11" t="n">
        <x:v>8034</x:v>
      </x:c>
      <x:c r="I111" s="8" t="n">
        <x:f>IF(ISNUMBER(G111),ROUND(F111*G111,2),"")</x:f>
        <x:v>8034</x:v>
      </x:c>
      <x:c r="J111" s="8" t="n">
        <x:f>IF(ISNUMBER(G111),ROUND(I111-H111,2),"")</x:f>
        <x:v>0</x:v>
      </x:c>
      <x:c r="K111" s="8" t="n">
        <x:f>IF(ISNUMBER(G111),ROUND((D111-F111)*G111,2),"")</x:f>
        <x:v>0</x:v>
      </x:c>
      <x:c r="L111" s="8" t="n">
        <x:v>0</x:v>
      </x:c>
      <x:c r="M111" s="8" t="n">
        <x:f>IF(ISNUMBER(G111),ROUND(D111*G111,2),IF(AND(ISNUMBER(L111),L111&gt;0),L111,"offen"))</x:f>
        <x:v>8034</x:v>
      </x:c>
      <x:c r="N111" s="13" t="str">
        <x:v>Offeriert</x:v>
      </x:c>
      <x:c r="O111" s="13" t="str"/>
      <x:c r="P111" s="13" t="str">
        <x:v>Tannegger S. 4</x:v>
      </x:c>
      <x:c r="Q111" s="13" t="str">
        <x:v>LV S. 4</x:v>
      </x:c>
    </x:row>
    <x:row r="112" ht="42" customHeight="1">
      <x:c r="A112" s="16" t="str">
        <x:v>Tannegger</x:v>
      </x:c>
      <x:c r="B112" s="16" t="str">
        <x:v>4.02</x:v>
      </x:c>
      <x:c r="C112" s="17" t="str">
        <x:v>Bodenplatte Stahlbeton</x:v>
      </x:c>
      <x:c r="D112" s="26" t="n">
        <x:v>156</x:v>
      </x:c>
      <x:c r="E112" s="26" t="str">
        <x:v>m3</x:v>
      </x:c>
      <x:c r="F112" s="26" t="n">
        <x:v>156</x:v>
      </x:c>
      <x:c r="G112" s="27" t="n">
        <x:v>254.5</x:v>
      </x:c>
      <x:c r="H112" s="27" t="n">
        <x:v>39702</x:v>
      </x:c>
      <x:c r="I112" s="22" t="n">
        <x:f>IF(ISNUMBER(G112),ROUND(F112*G112,2),"")</x:f>
        <x:v>39702</x:v>
      </x:c>
      <x:c r="J112" s="22" t="n">
        <x:f>IF(ISNUMBER(G112),ROUND(I112-H112,2),"")</x:f>
        <x:v>0</x:v>
      </x:c>
      <x:c r="K112" s="22" t="n">
        <x:f>IF(ISNUMBER(G112),ROUND((D112-F112)*G112,2),"")</x:f>
        <x:v>0</x:v>
      </x:c>
      <x:c r="L112" s="22" t="n">
        <x:v>0</x:v>
      </x:c>
      <x:c r="M112" s="22" t="n">
        <x:f>IF(ISNUMBER(G112),ROUND(D112*G112,2),IF(AND(ISNUMBER(L112),L112&gt;0),L112,"offen"))</x:f>
        <x:v>39702</x:v>
      </x:c>
      <x:c r="N112" s="17" t="str">
        <x:v>Offeriert</x:v>
      </x:c>
      <x:c r="O112" s="17" t="str"/>
      <x:c r="P112" s="17" t="str">
        <x:v>Tannegger S. 4</x:v>
      </x:c>
      <x:c r="Q112" s="17" t="str">
        <x:v>LV S. 4</x:v>
      </x:c>
    </x:row>
    <x:row r="113" ht="42" customHeight="1">
      <x:c r="A113" s="2" t="str">
        <x:v>Tannegger</x:v>
      </x:c>
      <x:c r="B113" s="2" t="str">
        <x:v>4.03</x:v>
      </x:c>
      <x:c r="C113" s="13" t="str">
        <x:v>Wände UG Stahlbeton</x:v>
      </x:c>
      <x:c r="D113" s="28" t="n">
        <x:v>118</x:v>
      </x:c>
      <x:c r="E113" s="28" t="str">
        <x:v>m3</x:v>
      </x:c>
      <x:c r="F113" s="28" t="n">
        <x:v>118</x:v>
      </x:c>
      <x:c r="G113" s="11" t="n">
        <x:v>303</x:v>
      </x:c>
      <x:c r="H113" s="11" t="n">
        <x:v>35754</x:v>
      </x:c>
      <x:c r="I113" s="8" t="n">
        <x:f>IF(ISNUMBER(G113),ROUND(F113*G113,2),"")</x:f>
        <x:v>35754</x:v>
      </x:c>
      <x:c r="J113" s="8" t="n">
        <x:f>IF(ISNUMBER(G113),ROUND(I113-H113,2),"")</x:f>
        <x:v>0</x:v>
      </x:c>
      <x:c r="K113" s="8" t="n">
        <x:f>IF(ISNUMBER(G113),ROUND((D113-F113)*G113,2),"")</x:f>
        <x:v>0</x:v>
      </x:c>
      <x:c r="L113" s="8" t="n">
        <x:v>0</x:v>
      </x:c>
      <x:c r="M113" s="8" t="n">
        <x:f>IF(ISNUMBER(G113),ROUND(D113*G113,2),IF(AND(ISNUMBER(L113),L113&gt;0),L113,"offen"))</x:f>
        <x:v>35754</x:v>
      </x:c>
      <x:c r="N113" s="13" t="str">
        <x:v>Offeriert</x:v>
      </x:c>
      <x:c r="O113" s="13" t="str"/>
      <x:c r="P113" s="13" t="str">
        <x:v>Tannegger S. 4</x:v>
      </x:c>
      <x:c r="Q113" s="13" t="str">
        <x:v>LV S. 4</x:v>
      </x:c>
    </x:row>
    <x:row r="114" ht="42" customHeight="1">
      <x:c r="A114" s="16" t="str">
        <x:v>Tannegger</x:v>
      </x:c>
      <x:c r="B114" s="16" t="str">
        <x:v>4.04</x:v>
      </x:c>
      <x:c r="C114" s="17" t="str">
        <x:v>Schalung Wände UG</x:v>
      </x:c>
      <x:c r="D114" s="26" t="n">
        <x:v>940</x:v>
      </x:c>
      <x:c r="E114" s="26" t="str">
        <x:v>m2</x:v>
      </x:c>
      <x:c r="F114" s="26" t="n">
        <x:v>940</x:v>
      </x:c>
      <x:c r="G114" s="27" t="n">
        <x:v>68.45</x:v>
      </x:c>
      <x:c r="H114" s="27" t="n">
        <x:v>64343</x:v>
      </x:c>
      <x:c r="I114" s="22" t="n">
        <x:f>IF(ISNUMBER(G114),ROUND(F114*G114,2),"")</x:f>
        <x:v>64343</x:v>
      </x:c>
      <x:c r="J114" s="22" t="n">
        <x:f>IF(ISNUMBER(G114),ROUND(I114-H114,2),"")</x:f>
        <x:v>0</x:v>
      </x:c>
      <x:c r="K114" s="22" t="n">
        <x:f>IF(ISNUMBER(G114),ROUND((D114-F114)*G114,2),"")</x:f>
        <x:v>0</x:v>
      </x:c>
      <x:c r="L114" s="22" t="n">
        <x:v>0</x:v>
      </x:c>
      <x:c r="M114" s="22" t="n">
        <x:f>IF(ISNUMBER(G114),ROUND(D114*G114,2),IF(AND(ISNUMBER(L114),L114&gt;0),L114,"offen"))</x:f>
        <x:v>64343</x:v>
      </x:c>
      <x:c r="N114" s="17" t="str">
        <x:v>Offeriert</x:v>
      </x:c>
      <x:c r="O114" s="17" t="str"/>
      <x:c r="P114" s="17" t="str">
        <x:v>Tannegger S. 4</x:v>
      </x:c>
      <x:c r="Q114" s="17" t="str">
        <x:v>LV S. 4</x:v>
      </x:c>
    </x:row>
    <x:row r="115" ht="42" customHeight="1">
      <x:c r="A115" s="2" t="str">
        <x:v>Tannegger</x:v>
      </x:c>
      <x:c r="B115" s="2" t="str">
        <x:v>4.05</x:v>
      </x:c>
      <x:c r="C115" s="13" t="str">
        <x:v>Decke über UG</x:v>
      </x:c>
      <x:c r="D115" s="28" t="n">
        <x:v>132</x:v>
      </x:c>
      <x:c r="E115" s="28" t="str">
        <x:v>m3</x:v>
      </x:c>
      <x:c r="F115" s="28" t="n">
        <x:v>132</x:v>
      </x:c>
      <x:c r="G115" s="11" t="n">
        <x:v>276.5</x:v>
      </x:c>
      <x:c r="H115" s="11" t="n">
        <x:v>36498</x:v>
      </x:c>
      <x:c r="I115" s="8" t="n">
        <x:f>IF(ISNUMBER(G115),ROUND(F115*G115,2),"")</x:f>
        <x:v>36498</x:v>
      </x:c>
      <x:c r="J115" s="8" t="n">
        <x:f>IF(ISNUMBER(G115),ROUND(I115-H115,2),"")</x:f>
        <x:v>0</x:v>
      </x:c>
      <x:c r="K115" s="8" t="n">
        <x:f>IF(ISNUMBER(G115),ROUND((D115-F115)*G115,2),"")</x:f>
        <x:v>0</x:v>
      </x:c>
      <x:c r="L115" s="8" t="n">
        <x:v>0</x:v>
      </x:c>
      <x:c r="M115" s="8" t="n">
        <x:f>IF(ISNUMBER(G115),ROUND(D115*G115,2),IF(AND(ISNUMBER(L115),L115&gt;0),L115,"offen"))</x:f>
        <x:v>36498</x:v>
      </x:c>
      <x:c r="N115" s="13" t="str">
        <x:v>Offeriert</x:v>
      </x:c>
      <x:c r="O115" s="13" t="str"/>
      <x:c r="P115" s="13" t="str">
        <x:v>Tannegger S. 5</x:v>
      </x:c>
      <x:c r="Q115" s="13" t="str">
        <x:v>LV S. 5</x:v>
      </x:c>
    </x:row>
    <x:row r="116" ht="42" customHeight="1">
      <x:c r="A116" s="16" t="str">
        <x:v>Tannegger</x:v>
      </x:c>
      <x:c r="B116" s="16" t="str">
        <x:v>4.06</x:v>
      </x:c>
      <x:c r="C116" s="17" t="str">
        <x:v>Schalung Decke über UG</x:v>
      </x:c>
      <x:c r="D116" s="26" t="n">
        <x:v>505</x:v>
      </x:c>
      <x:c r="E116" s="26" t="str">
        <x:v>m2</x:v>
      </x:c>
      <x:c r="F116" s="26" t="n">
        <x:v>505</x:v>
      </x:c>
      <x:c r="G116" s="27" t="n">
        <x:v>63.7</x:v>
      </x:c>
      <x:c r="H116" s="27" t="n">
        <x:v>32168.5</x:v>
      </x:c>
      <x:c r="I116" s="22" t="n">
        <x:f>IF(ISNUMBER(G116),ROUND(F116*G116,2),"")</x:f>
        <x:v>32168.5</x:v>
      </x:c>
      <x:c r="J116" s="22" t="n">
        <x:f>IF(ISNUMBER(G116),ROUND(I116-H116,2),"")</x:f>
        <x:v>0</x:v>
      </x:c>
      <x:c r="K116" s="22" t="n">
        <x:f>IF(ISNUMBER(G116),ROUND((D116-F116)*G116,2),"")</x:f>
        <x:v>0</x:v>
      </x:c>
      <x:c r="L116" s="22" t="n">
        <x:v>0</x:v>
      </x:c>
      <x:c r="M116" s="22" t="n">
        <x:f>IF(ISNUMBER(G116),ROUND(D116*G116,2),IF(AND(ISNUMBER(L116),L116&gt;0),L116,"offen"))</x:f>
        <x:v>32168.5</x:v>
      </x:c>
      <x:c r="N116" s="17" t="str">
        <x:v>Offeriert</x:v>
      </x:c>
      <x:c r="O116" s="17" t="str"/>
      <x:c r="P116" s="17" t="str">
        <x:v>Tannegger S. 5</x:v>
      </x:c>
      <x:c r="Q116" s="17" t="str">
        <x:v>LV S. 5</x:v>
      </x:c>
    </x:row>
    <x:row r="117" ht="42" customHeight="1">
      <x:c r="A117" s="2" t="str">
        <x:v>Tannegger</x:v>
      </x:c>
      <x:c r="B117" s="2" t="str">
        <x:v>4.07</x:v>
      </x:c>
      <x:c r="C117" s="13" t="str">
        <x:v>Decken Obergeschosse</x:v>
      </x:c>
      <x:c r="D117" s="28" t="n">
        <x:v>228</x:v>
      </x:c>
      <x:c r="E117" s="28" t="str">
        <x:v>m3</x:v>
      </x:c>
      <x:c r="F117" s="28" t="n">
        <x:v>228</x:v>
      </x:c>
      <x:c r="G117" s="11" t="n">
        <x:v>262.5</x:v>
      </x:c>
      <x:c r="H117" s="11" t="n">
        <x:v>59850</x:v>
      </x:c>
      <x:c r="I117" s="8" t="n">
        <x:f>IF(ISNUMBER(G117),ROUND(F117*G117,2),"")</x:f>
        <x:v>59850</x:v>
      </x:c>
      <x:c r="J117" s="8" t="n">
        <x:f>IF(ISNUMBER(G117),ROUND(I117-H117,2),"")</x:f>
        <x:v>0</x:v>
      </x:c>
      <x:c r="K117" s="8" t="n">
        <x:f>IF(ISNUMBER(G117),ROUND((D117-F117)*G117,2),"")</x:f>
        <x:v>0</x:v>
      </x:c>
      <x:c r="L117" s="8" t="n">
        <x:v>0</x:v>
      </x:c>
      <x:c r="M117" s="8" t="n">
        <x:f>IF(ISNUMBER(G117),ROUND(D117*G117,2),IF(AND(ISNUMBER(L117),L117&gt;0),L117,"offen"))</x:f>
        <x:v>59850</x:v>
      </x:c>
      <x:c r="N117" s="13" t="str">
        <x:v>Offeriert</x:v>
      </x:c>
      <x:c r="O117" s="13" t="str"/>
      <x:c r="P117" s="13" t="str">
        <x:v>Tannegger S. 5</x:v>
      </x:c>
      <x:c r="Q117" s="13" t="str">
        <x:v>LV S. 5</x:v>
      </x:c>
    </x:row>
    <x:row r="118" ht="42" customHeight="1">
      <x:c r="A118" s="16" t="str">
        <x:v>Tannegger</x:v>
      </x:c>
      <x:c r="B118" s="16" t="str">
        <x:v>4.08</x:v>
      </x:c>
      <x:c r="C118" s="17" t="str">
        <x:v>Schalung Decken Obergeschosse</x:v>
      </x:c>
      <x:c r="D118" s="26" t="n">
        <x:v>950</x:v>
      </x:c>
      <x:c r="E118" s="26" t="str">
        <x:v>m2</x:v>
      </x:c>
      <x:c r="F118" s="26" t="n">
        <x:v>950</x:v>
      </x:c>
      <x:c r="G118" s="27" t="n">
        <x:v>59</x:v>
      </x:c>
      <x:c r="H118" s="27" t="n">
        <x:v>56050</x:v>
      </x:c>
      <x:c r="I118" s="22" t="n">
        <x:f>IF(ISNUMBER(G118),ROUND(F118*G118,2),"")</x:f>
        <x:v>56050</x:v>
      </x:c>
      <x:c r="J118" s="22" t="n">
        <x:f>IF(ISNUMBER(G118),ROUND(I118-H118,2),"")</x:f>
        <x:v>0</x:v>
      </x:c>
      <x:c r="K118" s="22" t="n">
        <x:f>IF(ISNUMBER(G118),ROUND((D118-F118)*G118,2),"")</x:f>
        <x:v>0</x:v>
      </x:c>
      <x:c r="L118" s="22" t="n">
        <x:v>0</x:v>
      </x:c>
      <x:c r="M118" s="22" t="n">
        <x:f>IF(ISNUMBER(G118),ROUND(D118*G118,2),IF(AND(ISNUMBER(L118),L118&gt;0),L118,"offen"))</x:f>
        <x:v>56050</x:v>
      </x:c>
      <x:c r="N118" s="17" t="str">
        <x:v>Offeriert</x:v>
      </x:c>
      <x:c r="O118" s="17" t="str"/>
      <x:c r="P118" s="17" t="str">
        <x:v>Tannegger S. 5</x:v>
      </x:c>
      <x:c r="Q118" s="17" t="str">
        <x:v>LV S. 5</x:v>
      </x:c>
    </x:row>
    <x:row r="119" ht="42" customHeight="1">
      <x:c r="A119" s="2" t="str">
        <x:v>Tannegger</x:v>
      </x:c>
      <x:c r="B119" s="2" t="str">
        <x:v>4.09</x:v>
      </x:c>
      <x:c r="C119" s="13" t="str">
        <x:v>Stützen Stahlbeton</x:v>
      </x:c>
      <x:c r="D119" s="28" t="n">
        <x:v>64</x:v>
      </x:c>
      <x:c r="E119" s="28" t="str">
        <x:v>m</x:v>
      </x:c>
      <x:c r="F119" s="28" t="n">
        <x:v>64</x:v>
      </x:c>
      <x:c r="G119" s="11" t="n">
        <x:v>156.5</x:v>
      </x:c>
      <x:c r="H119" s="11" t="n">
        <x:v>10016</x:v>
      </x:c>
      <x:c r="I119" s="8" t="n">
        <x:f>IF(ISNUMBER(G119),ROUND(F119*G119,2),"")</x:f>
        <x:v>10016</x:v>
      </x:c>
      <x:c r="J119" s="8" t="n">
        <x:f>IF(ISNUMBER(G119),ROUND(I119-H119,2),"")</x:f>
        <x:v>0</x:v>
      </x:c>
      <x:c r="K119" s="8" t="n">
        <x:f>IF(ISNUMBER(G119),ROUND((D119-F119)*G119,2),"")</x:f>
        <x:v>0</x:v>
      </x:c>
      <x:c r="L119" s="8" t="n">
        <x:v>0</x:v>
      </x:c>
      <x:c r="M119" s="8" t="n">
        <x:f>IF(ISNUMBER(G119),ROUND(D119*G119,2),IF(AND(ISNUMBER(L119),L119&gt;0),L119,"offen"))</x:f>
        <x:v>10016</x:v>
      </x:c>
      <x:c r="N119" s="13" t="str">
        <x:v>Offeriert</x:v>
      </x:c>
      <x:c r="O119" s="13" t="str"/>
      <x:c r="P119" s="13" t="str">
        <x:v>Tannegger S. 5</x:v>
      </x:c>
      <x:c r="Q119" s="13" t="str">
        <x:v>LV S. 5</x:v>
      </x:c>
    </x:row>
    <x:row r="120" ht="42" customHeight="1">
      <x:c r="A120" s="16" t="str">
        <x:v>Tannegger</x:v>
      </x:c>
      <x:c r="B120" s="16" t="str">
        <x:v>4.10</x:v>
      </x:c>
      <x:c r="C120" s="17" t="str">
        <x:v>Treppenläufe vorfabriziert</x:v>
      </x:c>
      <x:c r="D120" s="26" t="n">
        <x:v>6</x:v>
      </x:c>
      <x:c r="E120" s="26" t="str">
        <x:v>st</x:v>
      </x:c>
      <x:c r="F120" s="26" t="n">
        <x:v>6</x:v>
      </x:c>
      <x:c r="G120" s="27" t="n">
        <x:v>3000</x:v>
      </x:c>
      <x:c r="H120" s="27" t="n">
        <x:v>18000</x:v>
      </x:c>
      <x:c r="I120" s="22" t="n">
        <x:f>IF(ISNUMBER(G120),ROUND(F120*G120,2),"")</x:f>
        <x:v>18000</x:v>
      </x:c>
      <x:c r="J120" s="22" t="n">
        <x:f>IF(ISNUMBER(G120),ROUND(I120-H120,2),"")</x:f>
        <x:v>0</x:v>
      </x:c>
      <x:c r="K120" s="22" t="n">
        <x:f>IF(ISNUMBER(G120),ROUND((D120-F120)*G120,2),"")</x:f>
        <x:v>0</x:v>
      </x:c>
      <x:c r="L120" s="22" t="n">
        <x:v>0</x:v>
      </x:c>
      <x:c r="M120" s="22" t="n">
        <x:f>IF(ISNUMBER(G120),ROUND(D120*G120,2),IF(AND(ISNUMBER(L120),L120&gt;0),L120,"offen"))</x:f>
        <x:v>18000</x:v>
      </x:c>
      <x:c r="N120" s="17" t="str">
        <x:v>Offeriert</x:v>
      </x:c>
      <x:c r="O120" s="17" t="str"/>
      <x:c r="P120" s="17" t="str">
        <x:v>Tannegger S. 5</x:v>
      </x:c>
      <x:c r="Q120" s="17" t="str">
        <x:v>LV S. 5</x:v>
      </x:c>
    </x:row>
    <x:row r="121" ht="42" customHeight="1">
      <x:c r="A121" s="2" t="str">
        <x:v>Tannegger</x:v>
      </x:c>
      <x:c r="B121" s="2" t="str">
        <x:v>4.11</x:v>
      </x:c>
      <x:c r="C121" s="13" t="str">
        <x:v>Betonstahl</x:v>
      </x:c>
      <x:c r="D121" s="28" t="n">
        <x:v>72</x:v>
      </x:c>
      <x:c r="E121" s="28" t="str">
        <x:v>t</x:v>
      </x:c>
      <x:c r="F121" s="28" t="n">
        <x:v>72</x:v>
      </x:c>
      <x:c r="G121" s="11" t="n">
        <x:v>2710</x:v>
      </x:c>
      <x:c r="H121" s="11" t="n">
        <x:v>195120</x:v>
      </x:c>
      <x:c r="I121" s="8" t="n">
        <x:f>IF(ISNUMBER(G121),ROUND(F121*G121,2),"")</x:f>
        <x:v>195120</x:v>
      </x:c>
      <x:c r="J121" s="8" t="n">
        <x:f>IF(ISNUMBER(G121),ROUND(I121-H121,2),"")</x:f>
        <x:v>0</x:v>
      </x:c>
      <x:c r="K121" s="8" t="n">
        <x:f>IF(ISNUMBER(G121),ROUND((D121-F121)*G121,2),"")</x:f>
        <x:v>0</x:v>
      </x:c>
      <x:c r="L121" s="8" t="n">
        <x:v>0</x:v>
      </x:c>
      <x:c r="M121" s="8" t="n">
        <x:f>IF(ISNUMBER(G121),ROUND(D121*G121,2),IF(AND(ISNUMBER(L121),L121&gt;0),L121,"offen"))</x:f>
        <x:v>195120</x:v>
      </x:c>
      <x:c r="N121" s="13" t="str">
        <x:v>Offeriert</x:v>
      </x:c>
      <x:c r="O121" s="13" t="str"/>
      <x:c r="P121" s="13" t="str">
        <x:v>Tannegger S. 5</x:v>
      </x:c>
      <x:c r="Q121" s="13" t="str">
        <x:v>LV S. 5</x:v>
      </x:c>
    </x:row>
    <x:row r="122" ht="42" customHeight="1">
      <x:c r="A122" s="16" t="str">
        <x:v>Tannegger</x:v>
      </x:c>
      <x:c r="B122" s="16" t="str">
        <x:v>4.12</x:v>
      </x:c>
      <x:c r="C122" s="17" t="str">
        <x:v>Fugenabdichtung</x:v>
      </x:c>
      <x:c r="D122" s="26" t="n">
        <x:v>180</x:v>
      </x:c>
      <x:c r="E122" s="26" t="str">
        <x:v>m</x:v>
      </x:c>
      <x:c r="F122" s="26" t="n">
        <x:v>180</x:v>
      </x:c>
      <x:c r="G122" s="27" t="n">
        <x:v>37.25</x:v>
      </x:c>
      <x:c r="H122" s="27" t="n">
        <x:v>6705</x:v>
      </x:c>
      <x:c r="I122" s="22" t="n">
        <x:f>IF(ISNUMBER(G122),ROUND(F122*G122,2),"")</x:f>
        <x:v>6705</x:v>
      </x:c>
      <x:c r="J122" s="22" t="n">
        <x:f>IF(ISNUMBER(G122),ROUND(I122-H122,2),"")</x:f>
        <x:v>0</x:v>
      </x:c>
      <x:c r="K122" s="22" t="n">
        <x:f>IF(ISNUMBER(G122),ROUND((D122-F122)*G122,2),"")</x:f>
        <x:v>0</x:v>
      </x:c>
      <x:c r="L122" s="22" t="n">
        <x:v>0</x:v>
      </x:c>
      <x:c r="M122" s="22" t="n">
        <x:f>IF(ISNUMBER(G122),ROUND(D122*G122,2),IF(AND(ISNUMBER(L122),L122&gt;0),L122,"offen"))</x:f>
        <x:v>6705</x:v>
      </x:c>
      <x:c r="N122" s="17" t="str">
        <x:v>Offeriert</x:v>
      </x:c>
      <x:c r="O122" s="17" t="str"/>
      <x:c r="P122" s="17" t="str">
        <x:v>Tannegger S. 5</x:v>
      </x:c>
      <x:c r="Q122" s="17" t="str">
        <x:v>LV S. 5</x:v>
      </x:c>
    </x:row>
    <x:row r="123" ht="42" customHeight="1">
      <x:c r="A123" s="2" t="str">
        <x:v>Tannegger</x:v>
      </x:c>
      <x:c r="B123" s="2" t="str">
        <x:v>4.13</x:v>
      </x:c>
      <x:c r="C123" s="13" t="str">
        <x:v>Aussparungen und Einlagen</x:v>
      </x:c>
      <x:c r="D123" s="28" t="n">
        <x:v>1</x:v>
      </x:c>
      <x:c r="E123" s="28" t="str">
        <x:v>psch</x:v>
      </x:c>
      <x:c r="F123" s="28" t="n">
        <x:v>1</x:v>
      </x:c>
      <x:c r="G123" s="11" t="n">
        <x:v>14000</x:v>
      </x:c>
      <x:c r="H123" s="11" t="n">
        <x:v>14000</x:v>
      </x:c>
      <x:c r="I123" s="8" t="n">
        <x:f>IF(ISNUMBER(G123),ROUND(F123*G123,2),"")</x:f>
        <x:v>14000</x:v>
      </x:c>
      <x:c r="J123" s="8" t="n">
        <x:f>IF(ISNUMBER(G123),ROUND(I123-H123,2),"")</x:f>
        <x:v>0</x:v>
      </x:c>
      <x:c r="K123" s="8" t="n">
        <x:f>IF(ISNUMBER(G123),ROUND((D123-F123)*G123,2),"")</x:f>
        <x:v>0</x:v>
      </x:c>
      <x:c r="L123" s="8" t="n">
        <x:v>0</x:v>
      </x:c>
      <x:c r="M123" s="8" t="n">
        <x:f>IF(ISNUMBER(G123),ROUND(D123*G123,2),IF(AND(ISNUMBER(L123),L123&gt;0),L123,"offen"))</x:f>
        <x:v>14000</x:v>
      </x:c>
      <x:c r="N123" s="13" t="str">
        <x:v>Offeriert</x:v>
      </x:c>
      <x:c r="O123" s="13" t="str"/>
      <x:c r="P123" s="13" t="str">
        <x:v>Tannegger S. 5</x:v>
      </x:c>
      <x:c r="Q123" s="13" t="str">
        <x:v>LV S. 5</x:v>
      </x:c>
    </x:row>
    <x:row r="124" ht="42" customHeight="1">
      <x:c r="A124" s="16" t="str">
        <x:v>Tannegger</x:v>
      </x:c>
      <x:c r="B124" s="16" t="str">
        <x:v>4.14</x:v>
      </x:c>
      <x:c r="C124" s="17" t="str">
        <x:v>Bodenplatte abtaloschieren</x:v>
      </x:c>
      <x:c r="D124" s="26" t="n">
        <x:v>480</x:v>
      </x:c>
      <x:c r="E124" s="26" t="str">
        <x:v>m2</x:v>
      </x:c>
      <x:c r="F124" s="26" t="n">
        <x:v>480</x:v>
      </x:c>
      <x:c r="G124" s="27" t="n">
        <x:v>8.2</x:v>
      </x:c>
      <x:c r="H124" s="27" t="n">
        <x:v>3936</x:v>
      </x:c>
      <x:c r="I124" s="22" t="n">
        <x:f>IF(ISNUMBER(G124),ROUND(F124*G124,2),"")</x:f>
        <x:v>3936</x:v>
      </x:c>
      <x:c r="J124" s="22" t="n">
        <x:f>IF(ISNUMBER(G124),ROUND(I124-H124,2),"")</x:f>
        <x:v>0</x:v>
      </x:c>
      <x:c r="K124" s="22" t="n">
        <x:f>IF(ISNUMBER(G124),ROUND((D124-F124)*G124,2),"")</x:f>
        <x:v>0</x:v>
      </x:c>
      <x:c r="L124" s="22" t="n">
        <x:v>0</x:v>
      </x:c>
      <x:c r="M124" s="22" t="n">
        <x:f>IF(ISNUMBER(G124),ROUND(D124*G124,2),IF(AND(ISNUMBER(L124),L124&gt;0),L124,"offen"))</x:f>
        <x:v>3936</x:v>
      </x:c>
      <x:c r="N124" s="17" t="str">
        <x:v>Offeriert</x:v>
      </x:c>
      <x:c r="O124" s="17" t="str"/>
      <x:c r="P124" s="17" t="str">
        <x:v>Tannegger S. 5</x:v>
      </x:c>
      <x:c r="Q124" s="17" t="str">
        <x:v>LV S. 5</x:v>
      </x:c>
    </x:row>
    <x:row r="125" ht="42" customHeight="1">
      <x:c r="A125" s="2" t="str">
        <x:v>Tannegger</x:v>
      </x:c>
      <x:c r="B125" s="2" t="str">
        <x:v>5.01</x:v>
      </x:c>
      <x:c r="C125" s="13" t="str">
        <x:v>Mauerwerk Backstein 17,5 cm</x:v>
      </x:c>
      <x:c r="D125" s="28" t="n">
        <x:v>610</x:v>
      </x:c>
      <x:c r="E125" s="28" t="str">
        <x:v>m2</x:v>
      </x:c>
      <x:c r="F125" s="28" t="n">
        <x:v>560</x:v>
      </x:c>
      <x:c r="G125" s="11" t="n">
        <x:v>126</x:v>
      </x:c>
      <x:c r="H125" s="11" t="n">
        <x:v>70560</x:v>
      </x:c>
      <x:c r="I125" s="8" t="n">
        <x:f>IF(ISNUMBER(G125),ROUND(F125*G125,2),"")</x:f>
        <x:v>70560</x:v>
      </x:c>
      <x:c r="J125" s="8" t="n">
        <x:f>IF(ISNUMBER(G125),ROUND(I125-H125,2),"")</x:f>
        <x:v>0</x:v>
      </x:c>
      <x:c r="K125" s="8" t="n">
        <x:f>IF(ISNUMBER(G125),ROUND((D125-F125)*G125,2),"")</x:f>
        <x:v>6300</x:v>
      </x:c>
      <x:c r="L125" s="8" t="n">
        <x:v>0</x:v>
      </x:c>
      <x:c r="M125" s="8" t="n">
        <x:f>IF(ISNUMBER(G125),ROUND(D125*G125,2),IF(AND(ISNUMBER(L125),L125&gt;0),L125,"offen"))</x:f>
        <x:v>76860</x:v>
      </x:c>
      <x:c r="N125" s="19" t="str">
        <x:v>Menge abweichend</x:v>
      </x:c>
      <x:c r="O125" s="19" t="str">
        <x:v>LV-Menge eingesetzt; EP unverändert.</x:v>
      </x:c>
      <x:c r="P125" s="13" t="str">
        <x:v>Tannegger S. 5</x:v>
      </x:c>
      <x:c r="Q125" s="13" t="str">
        <x:v>LV S. 5</x:v>
      </x:c>
    </x:row>
    <x:row r="126" ht="42" customHeight="1">
      <x:c r="A126" s="16" t="str">
        <x:v>Tannegger</x:v>
      </x:c>
      <x:c r="B126" s="16" t="str">
        <x:v>5.02</x:v>
      </x:c>
      <x:c r="C126" s="17" t="str">
        <x:v>Mauerwerk Backstein 12,5 cm</x:v>
      </x:c>
      <x:c r="D126" s="26" t="n">
        <x:v>380</x:v>
      </x:c>
      <x:c r="E126" s="26" t="str">
        <x:v>m2</x:v>
      </x:c>
      <x:c r="F126" s="26" t="n">
        <x:v>380</x:v>
      </x:c>
      <x:c r="G126" s="27" t="n">
        <x:v>91.3</x:v>
      </x:c>
      <x:c r="H126" s="27" t="n">
        <x:v>34694</x:v>
      </x:c>
      <x:c r="I126" s="22" t="n">
        <x:f>IF(ISNUMBER(G126),ROUND(F126*G126,2),"")</x:f>
        <x:v>34694</x:v>
      </x:c>
      <x:c r="J126" s="22" t="n">
        <x:f>IF(ISNUMBER(G126),ROUND(I126-H126,2),"")</x:f>
        <x:v>0</x:v>
      </x:c>
      <x:c r="K126" s="22" t="n">
        <x:f>IF(ISNUMBER(G126),ROUND((D126-F126)*G126,2),"")</x:f>
        <x:v>0</x:v>
      </x:c>
      <x:c r="L126" s="22" t="n">
        <x:v>0</x:v>
      </x:c>
      <x:c r="M126" s="22" t="n">
        <x:f>IF(ISNUMBER(G126),ROUND(D126*G126,2),IF(AND(ISNUMBER(L126),L126&gt;0),L126,"offen"))</x:f>
        <x:v>34694</x:v>
      </x:c>
      <x:c r="N126" s="17" t="str">
        <x:v>Offeriert</x:v>
      </x:c>
      <x:c r="O126" s="17" t="str"/>
      <x:c r="P126" s="17" t="str">
        <x:v>Tannegger S. 5</x:v>
      </x:c>
      <x:c r="Q126" s="17" t="str">
        <x:v>LV S. 5</x:v>
      </x:c>
    </x:row>
    <x:row r="127" ht="42" customHeight="1">
      <x:c r="A127" s="2" t="str">
        <x:v>Tannegger</x:v>
      </x:c>
      <x:c r="B127" s="2" t="str">
        <x:v>5.03</x:v>
      </x:c>
      <x:c r="C127" s="13" t="str">
        <x:v>Mauerwerk Kalksandstein 15 cm</x:v>
      </x:c>
      <x:c r="D127" s="28" t="n">
        <x:v>145</x:v>
      </x:c>
      <x:c r="E127" s="28" t="str">
        <x:v>m2</x:v>
      </x:c>
      <x:c r="F127" s="28" t="n">
        <x:v>145</x:v>
      </x:c>
      <x:c r="G127" s="11" t="n">
        <x:v>110.5</x:v>
      </x:c>
      <x:c r="H127" s="11" t="n">
        <x:v>16022.5</x:v>
      </x:c>
      <x:c r="I127" s="8" t="n">
        <x:f>IF(ISNUMBER(G127),ROUND(F127*G127,2),"")</x:f>
        <x:v>16022.5</x:v>
      </x:c>
      <x:c r="J127" s="8" t="n">
        <x:f>IF(ISNUMBER(G127),ROUND(I127-H127,2),"")</x:f>
        <x:v>0</x:v>
      </x:c>
      <x:c r="K127" s="8" t="n">
        <x:f>IF(ISNUMBER(G127),ROUND((D127-F127)*G127,2),"")</x:f>
        <x:v>0</x:v>
      </x:c>
      <x:c r="L127" s="8" t="n">
        <x:v>0</x:v>
      </x:c>
      <x:c r="M127" s="8" t="n">
        <x:f>IF(ISNUMBER(G127),ROUND(D127*G127,2),IF(AND(ISNUMBER(L127),L127&gt;0),L127,"offen"))</x:f>
        <x:v>16022.5</x:v>
      </x:c>
      <x:c r="N127" s="13" t="str">
        <x:v>Offeriert</x:v>
      </x:c>
      <x:c r="O127" s="13" t="str"/>
      <x:c r="P127" s="13" t="str">
        <x:v>Tannegger S. 5</x:v>
      </x:c>
      <x:c r="Q127" s="13" t="str">
        <x:v>LV S. 5</x:v>
      </x:c>
    </x:row>
    <x:row r="128" ht="42" customHeight="1">
      <x:c r="A128" s="16" t="str">
        <x:v>Tannegger</x:v>
      </x:c>
      <x:c r="B128" s="16" t="str">
        <x:v>5.04</x:v>
      </x:c>
      <x:c r="C128" s="17" t="str">
        <x:v>Stürze vorfabriziert</x:v>
      </x:c>
      <x:c r="D128" s="26" t="n">
        <x:v>48</x:v>
      </x:c>
      <x:c r="E128" s="26" t="str">
        <x:v>st</x:v>
      </x:c>
      <x:c r="F128" s="26" t="n">
        <x:v>48</x:v>
      </x:c>
      <x:c r="G128" s="27" t="n">
        <x:v>141</x:v>
      </x:c>
      <x:c r="H128" s="27" t="n">
        <x:v>6768</x:v>
      </x:c>
      <x:c r="I128" s="22" t="n">
        <x:f>IF(ISNUMBER(G128),ROUND(F128*G128,2),"")</x:f>
        <x:v>6768</x:v>
      </x:c>
      <x:c r="J128" s="22" t="n">
        <x:f>IF(ISNUMBER(G128),ROUND(I128-H128,2),"")</x:f>
        <x:v>0</x:v>
      </x:c>
      <x:c r="K128" s="22" t="n">
        <x:f>IF(ISNUMBER(G128),ROUND((D128-F128)*G128,2),"")</x:f>
        <x:v>0</x:v>
      </x:c>
      <x:c r="L128" s="22" t="n">
        <x:v>0</x:v>
      </x:c>
      <x:c r="M128" s="22" t="n">
        <x:f>IF(ISNUMBER(G128),ROUND(D128*G128,2),IF(AND(ISNUMBER(L128),L128&gt;0),L128,"offen"))</x:f>
        <x:v>6768</x:v>
      </x:c>
      <x:c r="N128" s="17" t="str">
        <x:v>Offeriert</x:v>
      </x:c>
      <x:c r="O128" s="17" t="str"/>
      <x:c r="P128" s="17" t="str">
        <x:v>Tannegger S. 5</x:v>
      </x:c>
      <x:c r="Q128" s="17" t="str">
        <x:v>LV S. 5</x:v>
      </x:c>
    </x:row>
    <x:row r="129" ht="42" customHeight="1">
      <x:c r="A129" s="2" t="str">
        <x:v>Tannegger</x:v>
      </x:c>
      <x:c r="B129" s="2" t="str">
        <x:v>5.05</x:v>
      </x:c>
      <x:c r="C129" s="13" t="str">
        <x:v>Perimeterdämmung</x:v>
      </x:c>
      <x:c r="D129" s="28" t="n">
        <x:v>330</x:v>
      </x:c>
      <x:c r="E129" s="28" t="str">
        <x:v>m2</x:v>
      </x:c>
      <x:c r="F129" s="28" t="n">
        <x:v>330</x:v>
      </x:c>
      <x:c r="G129" s="11" t="n">
        <x:v>46.95</x:v>
      </x:c>
      <x:c r="H129" s="11" t="n">
        <x:v>15493.5</x:v>
      </x:c>
      <x:c r="I129" s="8" t="n">
        <x:f>IF(ISNUMBER(G129),ROUND(F129*G129,2),"")</x:f>
        <x:v>15493.5</x:v>
      </x:c>
      <x:c r="J129" s="8" t="n">
        <x:f>IF(ISNUMBER(G129),ROUND(I129-H129,2),"")</x:f>
        <x:v>0</x:v>
      </x:c>
      <x:c r="K129" s="8" t="n">
        <x:f>IF(ISNUMBER(G129),ROUND((D129-F129)*G129,2),"")</x:f>
        <x:v>0</x:v>
      </x:c>
      <x:c r="L129" s="8" t="n">
        <x:v>0</x:v>
      </x:c>
      <x:c r="M129" s="8" t="n">
        <x:f>IF(ISNUMBER(G129),ROUND(D129*G129,2),IF(AND(ISNUMBER(L129),L129&gt;0),L129,"offen"))</x:f>
        <x:v>15493.5</x:v>
      </x:c>
      <x:c r="N129" s="13" t="str">
        <x:v>Offeriert</x:v>
      </x:c>
      <x:c r="O129" s="13" t="str"/>
      <x:c r="P129" s="13" t="str">
        <x:v>Tannegger S. 5</x:v>
      </x:c>
      <x:c r="Q129" s="13" t="str">
        <x:v>LV S. 5</x:v>
      </x:c>
    </x:row>
    <x:row r="130" ht="42" customHeight="1">
      <x:c r="A130" s="16" t="str">
        <x:v>Tannegger</x:v>
      </x:c>
      <x:c r="B130" s="16" t="str">
        <x:v>6.01</x:v>
      </x:c>
      <x:c r="C130" s="17" t="str">
        <x:v>Kernbohrungen</x:v>
      </x:c>
      <x:c r="D130" s="26" t="n">
        <x:v>40</x:v>
      </x:c>
      <x:c r="E130" s="26" t="str">
        <x:v>st</x:v>
      </x:c>
      <x:c r="F130" s="26" t="n">
        <x:v>40</x:v>
      </x:c>
      <x:c r="G130" s="27" t="n">
        <x:v>107</x:v>
      </x:c>
      <x:c r="H130" s="27" t="n">
        <x:v>4280</x:v>
      </x:c>
      <x:c r="I130" s="22" t="n">
        <x:f>IF(ISNUMBER(G130),ROUND(F130*G130,2),"")</x:f>
        <x:v>4280</x:v>
      </x:c>
      <x:c r="J130" s="22" t="n">
        <x:f>IF(ISNUMBER(G130),ROUND(I130-H130,2),"")</x:f>
        <x:v>0</x:v>
      </x:c>
      <x:c r="K130" s="22" t="n">
        <x:f>IF(ISNUMBER(G130),ROUND((D130-F130)*G130,2),"")</x:f>
        <x:v>0</x:v>
      </x:c>
      <x:c r="L130" s="22" t="n">
        <x:v>0</x:v>
      </x:c>
      <x:c r="M130" s="22" t="n">
        <x:f>IF(ISNUMBER(G130),ROUND(D130*G130,2),IF(AND(ISNUMBER(L130),L130&gt;0),L130,"offen"))</x:f>
        <x:v>4280</x:v>
      </x:c>
      <x:c r="N130" s="17" t="str">
        <x:v>Offeriert</x:v>
      </x:c>
      <x:c r="O130" s="17" t="str"/>
      <x:c r="P130" s="17" t="str">
        <x:v>Tannegger S. 6</x:v>
      </x:c>
      <x:c r="Q130" s="17" t="str">
        <x:v>LV S. 6</x:v>
      </x:c>
    </x:row>
    <x:row r="131" ht="42" customHeight="1">
      <x:c r="A131" s="2" t="str">
        <x:v>Tannegger</x:v>
      </x:c>
      <x:c r="B131" s="2" t="str">
        <x:v>6.02</x:v>
      </x:c>
      <x:c r="C131" s="13" t="str">
        <x:v>Reinigung Rohbau</x:v>
      </x:c>
      <x:c r="D131" s="28" t="n">
        <x:v>1</x:v>
      </x:c>
      <x:c r="E131" s="28" t="str">
        <x:v>psch</x:v>
      </x:c>
      <x:c r="F131" s="28" t="n">
        <x:v>1</x:v>
      </x:c>
      <x:c r="G131" s="11" t="n">
        <x:v>4900</x:v>
      </x:c>
      <x:c r="H131" s="11" t="n">
        <x:v>4900</x:v>
      </x:c>
      <x:c r="I131" s="8" t="n">
        <x:f>IF(ISNUMBER(G131),ROUND(F131*G131,2),"")</x:f>
        <x:v>4900</x:v>
      </x:c>
      <x:c r="J131" s="8" t="n">
        <x:f>IF(ISNUMBER(G131),ROUND(I131-H131,2),"")</x:f>
        <x:v>0</x:v>
      </x:c>
      <x:c r="K131" s="8" t="n">
        <x:f>IF(ISNUMBER(G131),ROUND((D131-F131)*G131,2),"")</x:f>
        <x:v>0</x:v>
      </x:c>
      <x:c r="L131" s="8" t="n">
        <x:v>0</x:v>
      </x:c>
      <x:c r="M131" s="8" t="n">
        <x:f>IF(ISNUMBER(G131),ROUND(D131*G131,2),IF(AND(ISNUMBER(L131),L131&gt;0),L131,"offen"))</x:f>
        <x:v>4900</x:v>
      </x:c>
      <x:c r="N131" s="13" t="str">
        <x:v>Offeriert</x:v>
      </x:c>
      <x:c r="O131" s="13" t="str"/>
      <x:c r="P131" s="13" t="str">
        <x:v>Tannegger S. 6</x:v>
      </x:c>
      <x:c r="Q131" s="13" t="str">
        <x:v>LV S. 6</x:v>
      </x:c>
    </x:row>
    <x:row r="132" ht="42" customHeight="1">
      <x:c r="A132" s="16" t="str">
        <x:v>Tannegger</x:v>
      </x:c>
      <x:c r="B132" s="16" t="str">
        <x:v>6.03</x:v>
      </x:c>
      <x:c r="C132" s="17" t="str">
        <x:v>Regie Facharbeiter</x:v>
      </x:c>
      <x:c r="D132" s="26" t="n">
        <x:v>80</x:v>
      </x:c>
      <x:c r="E132" s="26" t="str">
        <x:v>h</x:v>
      </x:c>
      <x:c r="F132" s="26" t="n">
        <x:v>80</x:v>
      </x:c>
      <x:c r="G132" s="27" t="n">
        <x:v>76.75</x:v>
      </x:c>
      <x:c r="H132" s="27" t="n">
        <x:v>6140</x:v>
      </x:c>
      <x:c r="I132" s="22" t="n">
        <x:f>IF(ISNUMBER(G132),ROUND(F132*G132,2),"")</x:f>
        <x:v>6140</x:v>
      </x:c>
      <x:c r="J132" s="22" t="n">
        <x:f>IF(ISNUMBER(G132),ROUND(I132-H132,2),"")</x:f>
        <x:v>0</x:v>
      </x:c>
      <x:c r="K132" s="22" t="n">
        <x:f>IF(ISNUMBER(G132),ROUND((D132-F132)*G132,2),"")</x:f>
        <x:v>0</x:v>
      </x:c>
      <x:c r="L132" s="22" t="n">
        <x:v>0</x:v>
      </x:c>
      <x:c r="M132" s="22" t="n">
        <x:f>IF(ISNUMBER(G132),ROUND(D132*G132,2),IF(AND(ISNUMBER(L132),L132&gt;0),L132,"offen"))</x:f>
        <x:v>6140</x:v>
      </x:c>
      <x:c r="N132" s="17" t="str">
        <x:v>Offeriert</x:v>
      </x:c>
      <x:c r="O132" s="17" t="str"/>
      <x:c r="P132" s="17" t="str">
        <x:v>Tannegger S. 6</x:v>
      </x:c>
      <x:c r="Q132" s="17" t="str">
        <x:v>LV S. 6</x:v>
      </x:c>
    </x:row>
    <x:row r="133" ht="42" customHeight="1">
      <x:c r="A133" s="2" t="str">
        <x:v>Tannegger</x:v>
      </x:c>
      <x:c r="B133" s="2" t="str">
        <x:v>6.04</x:v>
      </x:c>
      <x:c r="C133" s="13" t="str">
        <x:v>Regie Hilfsarbeiter</x:v>
      </x:c>
      <x:c r="D133" s="28" t="n">
        <x:v>60</x:v>
      </x:c>
      <x:c r="E133" s="28" t="str">
        <x:v>h</x:v>
      </x:c>
      <x:c r="F133" s="28" t="n">
        <x:v>60</x:v>
      </x:c>
      <x:c r="G133" s="11" t="n">
        <x:v>66.05</x:v>
      </x:c>
      <x:c r="H133" s="11" t="n">
        <x:v>3963</x:v>
      </x:c>
      <x:c r="I133" s="8" t="n">
        <x:f>IF(ISNUMBER(G133),ROUND(F133*G133,2),"")</x:f>
        <x:v>3963</x:v>
      </x:c>
      <x:c r="J133" s="8" t="n">
        <x:f>IF(ISNUMBER(G133),ROUND(I133-H133,2),"")</x:f>
        <x:v>0</x:v>
      </x:c>
      <x:c r="K133" s="8" t="n">
        <x:f>IF(ISNUMBER(G133),ROUND((D133-F133)*G133,2),"")</x:f>
        <x:v>0</x:v>
      </x:c>
      <x:c r="L133" s="8" t="n">
        <x:v>0</x:v>
      </x:c>
      <x:c r="M133" s="8" t="n">
        <x:f>IF(ISNUMBER(G133),ROUND(D133*G133,2),IF(AND(ISNUMBER(L133),L133&gt;0),L133,"offen"))</x:f>
        <x:v>3963</x:v>
      </x:c>
      <x:c r="N133" s="13" t="str">
        <x:v>Offeriert</x:v>
      </x:c>
      <x:c r="O133" s="13" t="str"/>
      <x:c r="P133" s="13" t="str">
        <x:v>Tannegger S. 6</x:v>
      </x:c>
      <x:c r="Q133" s="13" t="str">
        <x:v>LV S. 6</x:v>
      </x:c>
    </x:row>
    <x:row r="134" ht="42" customHeight="1">
      <x:c r="A134" s="16" t="str">
        <x:v>Tannegger</x:v>
      </x:c>
      <x:c r="B134" s="16" t="str">
        <x:v>6.05</x:v>
      </x:c>
      <x:c r="C134" s="17" t="str">
        <x:v>Regie Bagger mit Maschinist</x:v>
      </x:c>
      <x:c r="D134" s="26" t="n">
        <x:v>16</x:v>
      </x:c>
      <x:c r="E134" s="26" t="str">
        <x:v>h</x:v>
      </x:c>
      <x:c r="F134" s="26" t="n">
        <x:v>16</x:v>
      </x:c>
      <x:c r="G134" s="27" t="n">
        <x:v>168.5</x:v>
      </x:c>
      <x:c r="H134" s="27" t="n">
        <x:v>2696</x:v>
      </x:c>
      <x:c r="I134" s="22" t="n">
        <x:f>IF(ISNUMBER(G134),ROUND(F134*G134,2),"")</x:f>
        <x:v>2696</x:v>
      </x:c>
      <x:c r="J134" s="22" t="n">
        <x:f>IF(ISNUMBER(G134),ROUND(I134-H134,2),"")</x:f>
        <x:v>0</x:v>
      </x:c>
      <x:c r="K134" s="22" t="n">
        <x:f>IF(ISNUMBER(G134),ROUND((D134-F134)*G134,2),"")</x:f>
        <x:v>0</x:v>
      </x:c>
      <x:c r="L134" s="22" t="n">
        <x:v>0</x:v>
      </x:c>
      <x:c r="M134" s="22" t="n">
        <x:f>IF(ISNUMBER(G134),ROUND(D134*G134,2),IF(AND(ISNUMBER(L134),L134&gt;0),L134,"offen"))</x:f>
        <x:v>2696</x:v>
      </x:c>
      <x:c r="N134" s="17" t="str">
        <x:v>Offeriert</x:v>
      </x:c>
      <x:c r="O134" s="17" t="str"/>
      <x:c r="P134" s="17" t="str">
        <x:v>Tannegger S. 6</x:v>
      </x:c>
      <x:c r="Q134" s="17" t="str">
        <x:v>LV S. 6</x:v>
      </x:c>
    </x:row>
    <x:row r="135" ht="42" customHeight="1">
      <x:c r="A135" s="2" t="str">
        <x:v>Gisler-Rohrbach</x:v>
      </x:c>
      <x:c r="B135" s="2" t="str">
        <x:v>1.01</x:v>
      </x:c>
      <x:c r="C135" s="13" t="str">
        <x:v>Baustelleninstallation</x:v>
      </x:c>
      <x:c r="D135" s="28" t="n">
        <x:v>1</x:v>
      </x:c>
      <x:c r="E135" s="28" t="str">
        <x:v>psch</x:v>
      </x:c>
      <x:c r="F135" s="28" t="n">
        <x:v>1</x:v>
      </x:c>
      <x:c r="G135" s="11" t="n">
        <x:v>37000</x:v>
      </x:c>
      <x:c r="H135" s="11" t="n">
        <x:v>37000</x:v>
      </x:c>
      <x:c r="I135" s="8" t="n">
        <x:f>IF(ISNUMBER(G135),ROUND(F135*G135,2),"")</x:f>
        <x:v>37000</x:v>
      </x:c>
      <x:c r="J135" s="8" t="n">
        <x:f>IF(ISNUMBER(G135),ROUND(I135-H135,2),"")</x:f>
        <x:v>0</x:v>
      </x:c>
      <x:c r="K135" s="8" t="n">
        <x:f>IF(ISNUMBER(G135),ROUND((D135-F135)*G135,2),"")</x:f>
        <x:v>0</x:v>
      </x:c>
      <x:c r="L135" s="8" t="n">
        <x:v>0</x:v>
      </x:c>
      <x:c r="M135" s="8" t="n">
        <x:f>IF(ISNUMBER(G135),ROUND(D135*G135,2),IF(AND(ISNUMBER(L135),L135&gt;0),L135,"offen"))</x:f>
        <x:v>37000</x:v>
      </x:c>
      <x:c r="N135" s="13" t="str">
        <x:v>Offeriert</x:v>
      </x:c>
      <x:c r="O135" s="13" t="str"/>
      <x:c r="P135" s="13" t="str">
        <x:v>Gisler-Rohrbach S. 3</x:v>
      </x:c>
      <x:c r="Q135" s="13" t="str">
        <x:v>LV S. 3</x:v>
      </x:c>
    </x:row>
    <x:row r="136" ht="42" customHeight="1">
      <x:c r="A136" s="16" t="str">
        <x:v>Gisler-Rohrbach</x:v>
      </x:c>
      <x:c r="B136" s="16" t="str">
        <x:v>1.02</x:v>
      </x:c>
      <x:c r="C136" s="17" t="str">
        <x:v>Turmdrehkran</x:v>
      </x:c>
      <x:c r="D136" s="26" t="n">
        <x:v>1</x:v>
      </x:c>
      <x:c r="E136" s="26" t="str">
        <x:v>psch</x:v>
      </x:c>
      <x:c r="F136" s="26" t="n">
        <x:v>1</x:v>
      </x:c>
      <x:c r="G136" s="27" t="n">
        <x:v>45900</x:v>
      </x:c>
      <x:c r="H136" s="27" t="n">
        <x:v>45900</x:v>
      </x:c>
      <x:c r="I136" s="22" t="n">
        <x:f>IF(ISNUMBER(G136),ROUND(F136*G136,2),"")</x:f>
        <x:v>45900</x:v>
      </x:c>
      <x:c r="J136" s="22" t="n">
        <x:f>IF(ISNUMBER(G136),ROUND(I136-H136,2),"")</x:f>
        <x:v>0</x:v>
      </x:c>
      <x:c r="K136" s="22" t="n">
        <x:f>IF(ISNUMBER(G136),ROUND((D136-F136)*G136,2),"")</x:f>
        <x:v>0</x:v>
      </x:c>
      <x:c r="L136" s="22" t="n">
        <x:v>0</x:v>
      </x:c>
      <x:c r="M136" s="22" t="n">
        <x:f>IF(ISNUMBER(G136),ROUND(D136*G136,2),IF(AND(ISNUMBER(L136),L136&gt;0),L136,"offen"))</x:f>
        <x:v>45900</x:v>
      </x:c>
      <x:c r="N136" s="17" t="str">
        <x:v>Offeriert</x:v>
      </x:c>
      <x:c r="O136" s="17" t="str"/>
      <x:c r="P136" s="17" t="str">
        <x:v>Gisler-Rohrbach S. 3</x:v>
      </x:c>
      <x:c r="Q136" s="17" t="str">
        <x:v>LV S. 3</x:v>
      </x:c>
    </x:row>
    <x:row r="137" ht="42" customHeight="1">
      <x:c r="A137" s="2" t="str">
        <x:v>Gisler-Rohrbach</x:v>
      </x:c>
      <x:c r="B137" s="2" t="str">
        <x:v>1.03</x:v>
      </x:c>
      <x:c r="C137" s="13" t="str">
        <x:v>Bauzaun mobil</x:v>
      </x:c>
      <x:c r="D137" s="28" t="n">
        <x:v>120</x:v>
      </x:c>
      <x:c r="E137" s="28" t="str">
        <x:v>m</x:v>
      </x:c>
      <x:c r="F137" s="28" t="n">
        <x:v>120</x:v>
      </x:c>
      <x:c r="G137" s="11" t="n">
        <x:v>29.55</x:v>
      </x:c>
      <x:c r="H137" s="11" t="n">
        <x:v>3546</x:v>
      </x:c>
      <x:c r="I137" s="8" t="n">
        <x:f>IF(ISNUMBER(G137),ROUND(F137*G137,2),"")</x:f>
        <x:v>3546</x:v>
      </x:c>
      <x:c r="J137" s="8" t="n">
        <x:f>IF(ISNUMBER(G137),ROUND(I137-H137,2),"")</x:f>
        <x:v>0</x:v>
      </x:c>
      <x:c r="K137" s="8" t="n">
        <x:f>IF(ISNUMBER(G137),ROUND((D137-F137)*G137,2),"")</x:f>
        <x:v>0</x:v>
      </x:c>
      <x:c r="L137" s="8" t="n">
        <x:v>0</x:v>
      </x:c>
      <x:c r="M137" s="8" t="n">
        <x:f>IF(ISNUMBER(G137),ROUND(D137*G137,2),IF(AND(ISNUMBER(L137),L137&gt;0),L137,"offen"))</x:f>
        <x:v>3546</x:v>
      </x:c>
      <x:c r="N137" s="13" t="str">
        <x:v>Offeriert</x:v>
      </x:c>
      <x:c r="O137" s="13" t="str"/>
      <x:c r="P137" s="13" t="str">
        <x:v>Gisler-Rohrbach S. 3</x:v>
      </x:c>
      <x:c r="Q137" s="13" t="str">
        <x:v>LV S. 3</x:v>
      </x:c>
    </x:row>
    <x:row r="138" ht="42" customHeight="1">
      <x:c r="A138" s="16" t="str">
        <x:v>Gisler-Rohrbach</x:v>
      </x:c>
      <x:c r="B138" s="16" t="str">
        <x:v>1.04</x:v>
      </x:c>
      <x:c r="C138" s="17" t="str">
        <x:v>Bauwasser und Baustrom</x:v>
      </x:c>
      <x:c r="D138" s="26" t="n">
        <x:v>1</x:v>
      </x:c>
      <x:c r="E138" s="26" t="str">
        <x:v>psch</x:v>
      </x:c>
      <x:c r="F138" s="26" t="n">
        <x:v>1</x:v>
      </x:c>
      <x:c r="G138" s="27" t="n">
        <x:v>6100</x:v>
      </x:c>
      <x:c r="H138" s="27" t="n">
        <x:v>6100</x:v>
      </x:c>
      <x:c r="I138" s="22" t="n">
        <x:f>IF(ISNUMBER(G138),ROUND(F138*G138,2),"")</x:f>
        <x:v>6100</x:v>
      </x:c>
      <x:c r="J138" s="22" t="n">
        <x:f>IF(ISNUMBER(G138),ROUND(I138-H138,2),"")</x:f>
        <x:v>0</x:v>
      </x:c>
      <x:c r="K138" s="22" t="n">
        <x:f>IF(ISNUMBER(G138),ROUND((D138-F138)*G138,2),"")</x:f>
        <x:v>0</x:v>
      </x:c>
      <x:c r="L138" s="22" t="n">
        <x:v>0</x:v>
      </x:c>
      <x:c r="M138" s="22" t="n">
        <x:f>IF(ISNUMBER(G138),ROUND(D138*G138,2),IF(AND(ISNUMBER(L138),L138&gt;0),L138,"offen"))</x:f>
        <x:v>6100</x:v>
      </x:c>
      <x:c r="N138" s="17" t="str">
        <x:v>Offeriert</x:v>
      </x:c>
      <x:c r="O138" s="17" t="str"/>
      <x:c r="P138" s="17" t="str">
        <x:v>Gisler-Rohrbach S. 3</x:v>
      </x:c>
      <x:c r="Q138" s="17" t="str">
        <x:v>LV S. 3</x:v>
      </x:c>
    </x:row>
    <x:row r="139" ht="42" customHeight="1">
      <x:c r="A139" s="2" t="str">
        <x:v>Gisler-Rohrbach</x:v>
      </x:c>
      <x:c r="B139" s="2" t="str">
        <x:v>1.05</x:v>
      </x:c>
      <x:c r="C139" s="13" t="str">
        <x:v>Baustellenzufahrt</x:v>
      </x:c>
      <x:c r="D139" s="28" t="n">
        <x:v>180</x:v>
      </x:c>
      <x:c r="E139" s="28" t="str">
        <x:v>m2</x:v>
      </x:c>
      <x:c r="F139" s="28" t="n">
        <x:v>180</x:v>
      </x:c>
      <x:c r="G139" s="11" t="n">
        <x:v>30.1</x:v>
      </x:c>
      <x:c r="H139" s="11" t="n">
        <x:v>5418</x:v>
      </x:c>
      <x:c r="I139" s="8" t="n">
        <x:f>IF(ISNUMBER(G139),ROUND(F139*G139,2),"")</x:f>
        <x:v>5418</x:v>
      </x:c>
      <x:c r="J139" s="8" t="n">
        <x:f>IF(ISNUMBER(G139),ROUND(I139-H139,2),"")</x:f>
        <x:v>0</x:v>
      </x:c>
      <x:c r="K139" s="8" t="n">
        <x:f>IF(ISNUMBER(G139),ROUND((D139-F139)*G139,2),"")</x:f>
        <x:v>0</x:v>
      </x:c>
      <x:c r="L139" s="8" t="n">
        <x:v>0</x:v>
      </x:c>
      <x:c r="M139" s="8" t="n">
        <x:f>IF(ISNUMBER(G139),ROUND(D139*G139,2),IF(AND(ISNUMBER(L139),L139&gt;0),L139,"offen"))</x:f>
        <x:v>5418</x:v>
      </x:c>
      <x:c r="N139" s="13" t="str">
        <x:v>Offeriert</x:v>
      </x:c>
      <x:c r="O139" s="13" t="str"/>
      <x:c r="P139" s="13" t="str">
        <x:v>Gisler-Rohrbach S. 3</x:v>
      </x:c>
      <x:c r="Q139" s="13" t="str">
        <x:v>LV S. 3</x:v>
      </x:c>
    </x:row>
    <x:row r="140" ht="42" customHeight="1">
      <x:c r="A140" s="16" t="str">
        <x:v>Gisler-Rohrbach</x:v>
      </x:c>
      <x:c r="B140" s="16" t="str">
        <x:v>2.01</x:v>
      </x:c>
      <x:c r="C140" s="17" t="str">
        <x:v>Humus abtragen</x:v>
      </x:c>
      <x:c r="D140" s="26" t="n">
        <x:v>850</x:v>
      </x:c>
      <x:c r="E140" s="26" t="str">
        <x:v>m2</x:v>
      </x:c>
      <x:c r="F140" s="26" t="n">
        <x:v>850</x:v>
      </x:c>
      <x:c r="G140" s="27" t="n">
        <x:v>5.9</x:v>
      </x:c>
      <x:c r="H140" s="27" t="n">
        <x:v>5015</x:v>
      </x:c>
      <x:c r="I140" s="22" t="n">
        <x:f>IF(ISNUMBER(G140),ROUND(F140*G140,2),"")</x:f>
        <x:v>5015</x:v>
      </x:c>
      <x:c r="J140" s="22" t="n">
        <x:f>IF(ISNUMBER(G140),ROUND(I140-H140,2),"")</x:f>
        <x:v>0</x:v>
      </x:c>
      <x:c r="K140" s="22" t="n">
        <x:f>IF(ISNUMBER(G140),ROUND((D140-F140)*G140,2),"")</x:f>
        <x:v>0</x:v>
      </x:c>
      <x:c r="L140" s="22" t="n">
        <x:v>0</x:v>
      </x:c>
      <x:c r="M140" s="22" t="n">
        <x:f>IF(ISNUMBER(G140),ROUND(D140*G140,2),IF(AND(ISNUMBER(L140),L140&gt;0),L140,"offen"))</x:f>
        <x:v>5015</x:v>
      </x:c>
      <x:c r="N140" s="17" t="str">
        <x:v>Offeriert</x:v>
      </x:c>
      <x:c r="O140" s="17" t="str"/>
      <x:c r="P140" s="17" t="str">
        <x:v>Gisler-Rohrbach S. 3</x:v>
      </x:c>
      <x:c r="Q140" s="17" t="str">
        <x:v>LV S. 3</x:v>
      </x:c>
    </x:row>
    <x:row r="141" ht="42" customHeight="1">
      <x:c r="A141" s="2" t="str">
        <x:v>Gisler-Rohrbach</x:v>
      </x:c>
      <x:c r="B141" s="2" t="str">
        <x:v>2.02</x:v>
      </x:c>
      <x:c r="C141" s="13" t="str">
        <x:v>Baugrubenaushub</x:v>
      </x:c>
      <x:c r="D141" s="28" t="n">
        <x:v>1450</x:v>
      </x:c>
      <x:c r="E141" s="28" t="str">
        <x:v>m3</x:v>
      </x:c>
      <x:c r="F141" s="28" t="n">
        <x:v>1450</x:v>
      </x:c>
      <x:c r="G141" s="11" t="n">
        <x:v>22.1</x:v>
      </x:c>
      <x:c r="H141" s="11" t="n">
        <x:v>32045</x:v>
      </x:c>
      <x:c r="I141" s="8" t="n">
        <x:f>IF(ISNUMBER(G141),ROUND(F141*G141,2),"")</x:f>
        <x:v>32045</x:v>
      </x:c>
      <x:c r="J141" s="8" t="n">
        <x:f>IF(ISNUMBER(G141),ROUND(I141-H141,2),"")</x:f>
        <x:v>0</x:v>
      </x:c>
      <x:c r="K141" s="8" t="n">
        <x:f>IF(ISNUMBER(G141),ROUND((D141-F141)*G141,2),"")</x:f>
        <x:v>0</x:v>
      </x:c>
      <x:c r="L141" s="8" t="n">
        <x:v>0</x:v>
      </x:c>
      <x:c r="M141" s="8" t="n">
        <x:f>IF(ISNUMBER(G141),ROUND(D141*G141,2),IF(AND(ISNUMBER(L141),L141&gt;0),L141,"offen"))</x:f>
        <x:v>32045</x:v>
      </x:c>
      <x:c r="N141" s="13" t="str">
        <x:v>Offeriert</x:v>
      </x:c>
      <x:c r="O141" s="13" t="str"/>
      <x:c r="P141" s="13" t="str">
        <x:v>Gisler-Rohrbach S. 3</x:v>
      </x:c>
      <x:c r="Q141" s="13" t="str">
        <x:v>LV S. 3</x:v>
      </x:c>
    </x:row>
    <x:row r="142" ht="42" customHeight="1">
      <x:c r="A142" s="16" t="str">
        <x:v>Gisler-Rohrbach</x:v>
      </x:c>
      <x:c r="B142" s="16" t="str">
        <x:v>2.03</x:v>
      </x:c>
      <x:c r="C142" s="17" t="str">
        <x:v>Aushub für Vertiefungen</x:v>
      </x:c>
      <x:c r="D142" s="26" t="n">
        <x:v>38</x:v>
      </x:c>
      <x:c r="E142" s="26" t="str">
        <x:v>m3</x:v>
      </x:c>
      <x:c r="F142" s="26" t="n">
        <x:v>38</x:v>
      </x:c>
      <x:c r="G142" s="27" t="n">
        <x:v>76.7</x:v>
      </x:c>
      <x:c r="H142" s="27" t="n">
        <x:v>2914.6</x:v>
      </x:c>
      <x:c r="I142" s="22" t="n">
        <x:f>IF(ISNUMBER(G142),ROUND(F142*G142,2),"")</x:f>
        <x:v>2914.6</x:v>
      </x:c>
      <x:c r="J142" s="22" t="n">
        <x:f>IF(ISNUMBER(G142),ROUND(I142-H142,2),"")</x:f>
        <x:v>0</x:v>
      </x:c>
      <x:c r="K142" s="22" t="n">
        <x:f>IF(ISNUMBER(G142),ROUND((D142-F142)*G142,2),"")</x:f>
        <x:v>0</x:v>
      </x:c>
      <x:c r="L142" s="22" t="n">
        <x:v>0</x:v>
      </x:c>
      <x:c r="M142" s="22" t="n">
        <x:f>IF(ISNUMBER(G142),ROUND(D142*G142,2),IF(AND(ISNUMBER(L142),L142&gt;0),L142,"offen"))</x:f>
        <x:v>2914.6</x:v>
      </x:c>
      <x:c r="N142" s="17" t="str">
        <x:v>Offeriert</x:v>
      </x:c>
      <x:c r="O142" s="17" t="str"/>
      <x:c r="P142" s="17" t="str">
        <x:v>Gisler-Rohrbach S. 3</x:v>
      </x:c>
      <x:c r="Q142" s="17" t="str">
        <x:v>LV S. 3</x:v>
      </x:c>
    </x:row>
    <x:row r="143" ht="42" customHeight="1">
      <x:c r="A143" s="2" t="str">
        <x:v>Gisler-Rohrbach</x:v>
      </x:c>
      <x:c r="B143" s="2" t="str">
        <x:v>2.04</x:v>
      </x:c>
      <x:c r="C143" s="13" t="str">
        <x:v>Aushubmaterial abführen und entsorgen</x:v>
      </x:c>
      <x:c r="D143" s="28" t="n">
        <x:v>1300</x:v>
      </x:c>
      <x:c r="E143" s="28" t="str">
        <x:v>m3</x:v>
      </x:c>
      <x:c r="F143" s="28" t="n">
        <x:v>1300</x:v>
      </x:c>
      <x:c r="G143" s="11" t="n">
        <x:v>17.8</x:v>
      </x:c>
      <x:c r="H143" s="11" t="n">
        <x:v>23140</x:v>
      </x:c>
      <x:c r="I143" s="8" t="n">
        <x:f>IF(ISNUMBER(G143),ROUND(F143*G143,2),"")</x:f>
        <x:v>23140</x:v>
      </x:c>
      <x:c r="J143" s="8" t="n">
        <x:f>IF(ISNUMBER(G143),ROUND(I143-H143,2),"")</x:f>
        <x:v>0</x:v>
      </x:c>
      <x:c r="K143" s="8" t="n">
        <x:f>IF(ISNUMBER(G143),ROUND((D143-F143)*G143,2),"")</x:f>
        <x:v>0</x:v>
      </x:c>
      <x:c r="L143" s="8" t="n">
        <x:v>0</x:v>
      </x:c>
      <x:c r="M143" s="8" t="n">
        <x:f>IF(ISNUMBER(G143),ROUND(D143*G143,2),IF(AND(ISNUMBER(L143),L143&gt;0),L143,"offen"))</x:f>
        <x:v>23140</x:v>
      </x:c>
      <x:c r="N143" s="19" t="str">
        <x:v>Teilpreis</x:v>
      </x:c>
      <x:c r="O143" s="19" t="str">
        <x:v>Deponie-/Annahmegebühren + 8 % zusätzlich offen (S. 7).</x:v>
      </x:c>
      <x:c r="P143" s="13" t="str">
        <x:v>Gisler-Rohrbach S. 4</x:v>
      </x:c>
      <x:c r="Q143" s="13" t="str">
        <x:v>LV S. 3</x:v>
      </x:c>
    </x:row>
    <x:row r="144" ht="42" customHeight="1">
      <x:c r="A144" s="16" t="str">
        <x:v>Gisler-Rohrbach</x:v>
      </x:c>
      <x:c r="B144" s="16" t="str">
        <x:v>2.05</x:v>
      </x:c>
      <x:c r="C144" s="17" t="str">
        <x:v>Böschungen schützen</x:v>
      </x:c>
      <x:c r="D144" s="26" t="n">
        <x:v>420</x:v>
      </x:c>
      <x:c r="E144" s="26" t="str">
        <x:v>m2</x:v>
      </x:c>
      <x:c r="F144" s="26" t="n">
        <x:v>420</x:v>
      </x:c>
      <x:c r="G144" s="27" t="n">
        <x:v>7.75</x:v>
      </x:c>
      <x:c r="H144" s="27" t="n">
        <x:v>3255</x:v>
      </x:c>
      <x:c r="I144" s="22" t="n">
        <x:f>IF(ISNUMBER(G144),ROUND(F144*G144,2),"")</x:f>
        <x:v>3255</x:v>
      </x:c>
      <x:c r="J144" s="22" t="n">
        <x:f>IF(ISNUMBER(G144),ROUND(I144-H144,2),"")</x:f>
        <x:v>0</x:v>
      </x:c>
      <x:c r="K144" s="22" t="n">
        <x:f>IF(ISNUMBER(G144),ROUND((D144-F144)*G144,2),"")</x:f>
        <x:v>0</x:v>
      </x:c>
      <x:c r="L144" s="22" t="n">
        <x:v>0</x:v>
      </x:c>
      <x:c r="M144" s="22" t="n">
        <x:f>IF(ISNUMBER(G144),ROUND(D144*G144,2),IF(AND(ISNUMBER(L144),L144&gt;0),L144,"offen"))</x:f>
        <x:v>3255</x:v>
      </x:c>
      <x:c r="N144" s="17" t="str">
        <x:v>Offeriert</x:v>
      </x:c>
      <x:c r="O144" s="17" t="str"/>
      <x:c r="P144" s="17" t="str">
        <x:v>Gisler-Rohrbach S. 4</x:v>
      </x:c>
      <x:c r="Q144" s="17" t="str">
        <x:v>LV S. 3</x:v>
      </x:c>
    </x:row>
    <x:row r="145" ht="42" customHeight="1">
      <x:c r="A145" s="2" t="str">
        <x:v>Gisler-Rohrbach</x:v>
      </x:c>
      <x:c r="B145" s="2" t="str">
        <x:v>2.06</x:v>
      </x:c>
      <x:c r="C145" s="13" t="str">
        <x:v>Hinterfüllen</x:v>
      </x:c>
      <x:c r="D145" s="28" t="n">
        <x:v>260</x:v>
      </x:c>
      <x:c r="E145" s="28" t="str">
        <x:v>m3</x:v>
      </x:c>
      <x:c r="F145" s="28" t="n">
        <x:v>260</x:v>
      </x:c>
      <x:c r="G145" s="11" t="n">
        <x:v>30.15</x:v>
      </x:c>
      <x:c r="H145" s="11" t="n">
        <x:v>7839</x:v>
      </x:c>
      <x:c r="I145" s="8" t="n">
        <x:f>IF(ISNUMBER(G145),ROUND(F145*G145,2),"")</x:f>
        <x:v>7839</x:v>
      </x:c>
      <x:c r="J145" s="8" t="n">
        <x:f>IF(ISNUMBER(G145),ROUND(I145-H145,2),"")</x:f>
        <x:v>0</x:v>
      </x:c>
      <x:c r="K145" s="8" t="n">
        <x:f>IF(ISNUMBER(G145),ROUND((D145-F145)*G145,2),"")</x:f>
        <x:v>0</x:v>
      </x:c>
      <x:c r="L145" s="8" t="n">
        <x:v>0</x:v>
      </x:c>
      <x:c r="M145" s="8" t="n">
        <x:f>IF(ISNUMBER(G145),ROUND(D145*G145,2),IF(AND(ISNUMBER(L145),L145&gt;0),L145,"offen"))</x:f>
        <x:v>7839</x:v>
      </x:c>
      <x:c r="N145" s="13" t="str">
        <x:v>Offeriert</x:v>
      </x:c>
      <x:c r="O145" s="13" t="str"/>
      <x:c r="P145" s="13" t="str">
        <x:v>Gisler-Rohrbach S. 4</x:v>
      </x:c>
      <x:c r="Q145" s="13" t="str">
        <x:v>LV S. 3</x:v>
      </x:c>
    </x:row>
    <x:row r="146" ht="42" customHeight="1">
      <x:c r="A146" s="16" t="str">
        <x:v>Gisler-Rohrbach</x:v>
      </x:c>
      <x:c r="B146" s="16" t="str">
        <x:v>2.07</x:v>
      </x:c>
      <x:c r="C146" s="17" t="str">
        <x:v>Wasserhaltung</x:v>
      </x:c>
      <x:c r="D146" s="26" t="n">
        <x:v>1</x:v>
      </x:c>
      <x:c r="E146" s="26" t="str">
        <x:v>psch</x:v>
      </x:c>
      <x:c r="F146" s="26" t="n">
        <x:v>1</x:v>
      </x:c>
      <x:c r="G146" s="27" t="n">
        <x:v>10000</x:v>
      </x:c>
      <x:c r="H146" s="27" t="n">
        <x:v>10000</x:v>
      </x:c>
      <x:c r="I146" s="22" t="n">
        <x:f>IF(ISNUMBER(G146),ROUND(F146*G146,2),"")</x:f>
        <x:v>10000</x:v>
      </x:c>
      <x:c r="J146" s="22" t="n">
        <x:f>IF(ISNUMBER(G146),ROUND(I146-H146,2),"")</x:f>
        <x:v>0</x:v>
      </x:c>
      <x:c r="K146" s="22" t="n">
        <x:f>IF(ISNUMBER(G146),ROUND((D146-F146)*G146,2),"")</x:f>
        <x:v>0</x:v>
      </x:c>
      <x:c r="L146" s="22" t="n">
        <x:v>0</x:v>
      </x:c>
      <x:c r="M146" s="22" t="n">
        <x:f>IF(ISNUMBER(G146),ROUND(D146*G146,2),IF(AND(ISNUMBER(L146),L146&gt;0),L146,"offen"))</x:f>
        <x:v>10000</x:v>
      </x:c>
      <x:c r="N146" s="17" t="str">
        <x:v>Offeriert</x:v>
      </x:c>
      <x:c r="O146" s="17" t="str"/>
      <x:c r="P146" s="17" t="str">
        <x:v>Gisler-Rohrbach S. 4</x:v>
      </x:c>
      <x:c r="Q146" s="17" t="str">
        <x:v>LV S. 4</x:v>
      </x:c>
    </x:row>
    <x:row r="147" ht="42" customHeight="1">
      <x:c r="A147" s="2" t="str">
        <x:v>Gisler-Rohrbach</x:v>
      </x:c>
      <x:c r="B147" s="2" t="str">
        <x:v>3.01</x:v>
      </x:c>
      <x:c r="C147" s="13" t="str">
        <x:v>Grabenaushub Leitungen</x:v>
      </x:c>
      <x:c r="D147" s="28" t="n">
        <x:v>95</x:v>
      </x:c>
      <x:c r="E147" s="28" t="str">
        <x:v>m</x:v>
      </x:c>
      <x:c r="F147" s="28" t="n">
        <x:v>95</x:v>
      </x:c>
      <x:c r="G147" s="11" t="n">
        <x:v>65.85</x:v>
      </x:c>
      <x:c r="H147" s="11" t="n">
        <x:v>6255.75</x:v>
      </x:c>
      <x:c r="I147" s="8" t="n">
        <x:f>IF(ISNUMBER(G147),ROUND(F147*G147,2),"")</x:f>
        <x:v>6255.75</x:v>
      </x:c>
      <x:c r="J147" s="8" t="n">
        <x:f>IF(ISNUMBER(G147),ROUND(I147-H147,2),"")</x:f>
        <x:v>0</x:v>
      </x:c>
      <x:c r="K147" s="8" t="n">
        <x:f>IF(ISNUMBER(G147),ROUND((D147-F147)*G147,2),"")</x:f>
        <x:v>0</x:v>
      </x:c>
      <x:c r="L147" s="8" t="n">
        <x:v>0</x:v>
      </x:c>
      <x:c r="M147" s="8" t="n">
        <x:f>IF(ISNUMBER(G147),ROUND(D147*G147,2),IF(AND(ISNUMBER(L147),L147&gt;0),L147,"offen"))</x:f>
        <x:v>6255.75</x:v>
      </x:c>
      <x:c r="N147" s="13" t="str">
        <x:v>Offeriert</x:v>
      </x:c>
      <x:c r="O147" s="13" t="str"/>
      <x:c r="P147" s="13" t="str">
        <x:v>Gisler-Rohrbach S. 4</x:v>
      </x:c>
      <x:c r="Q147" s="13" t="str">
        <x:v>LV S. 4</x:v>
      </x:c>
    </x:row>
    <x:row r="148" ht="42" customHeight="1">
      <x:c r="A148" s="16" t="str">
        <x:v>Gisler-Rohrbach</x:v>
      </x:c>
      <x:c r="B148" s="16" t="str">
        <x:v>3.02</x:v>
      </x:c>
      <x:c r="C148" s="17" t="str">
        <x:v>Grundleitung PP DN 125</x:v>
      </x:c>
      <x:c r="D148" s="26" t="n">
        <x:v>62</x:v>
      </x:c>
      <x:c r="E148" s="26" t="str">
        <x:v>m</x:v>
      </x:c>
      <x:c r="F148" s="26" t="n">
        <x:v>62</x:v>
      </x:c>
      <x:c r="G148" s="27" t="n">
        <x:v>56.45</x:v>
      </x:c>
      <x:c r="H148" s="27" t="n">
        <x:v>3499.9</x:v>
      </x:c>
      <x:c r="I148" s="22" t="n">
        <x:f>IF(ISNUMBER(G148),ROUND(F148*G148,2),"")</x:f>
        <x:v>3499.9</x:v>
      </x:c>
      <x:c r="J148" s="22" t="n">
        <x:f>IF(ISNUMBER(G148),ROUND(I148-H148,2),"")</x:f>
        <x:v>0</x:v>
      </x:c>
      <x:c r="K148" s="22" t="n">
        <x:f>IF(ISNUMBER(G148),ROUND((D148-F148)*G148,2),"")</x:f>
        <x:v>0</x:v>
      </x:c>
      <x:c r="L148" s="22" t="n">
        <x:v>0</x:v>
      </x:c>
      <x:c r="M148" s="22" t="n">
        <x:f>IF(ISNUMBER(G148),ROUND(D148*G148,2),IF(AND(ISNUMBER(L148),L148&gt;0),L148,"offen"))</x:f>
        <x:v>3499.9</x:v>
      </x:c>
      <x:c r="N148" s="17" t="str">
        <x:v>Offeriert</x:v>
      </x:c>
      <x:c r="O148" s="17" t="str"/>
      <x:c r="P148" s="17" t="str">
        <x:v>Gisler-Rohrbach S. 4</x:v>
      </x:c>
      <x:c r="Q148" s="17" t="str">
        <x:v>LV S. 4</x:v>
      </x:c>
    </x:row>
    <x:row r="149" ht="42" customHeight="1">
      <x:c r="A149" s="2" t="str">
        <x:v>Gisler-Rohrbach</x:v>
      </x:c>
      <x:c r="B149" s="2" t="str">
        <x:v>3.03</x:v>
      </x:c>
      <x:c r="C149" s="13" t="str">
        <x:v>Grundleitung PP DN 160</x:v>
      </x:c>
      <x:c r="D149" s="28" t="n">
        <x:v>48</x:v>
      </x:c>
      <x:c r="E149" s="28" t="str">
        <x:v>m</x:v>
      </x:c>
      <x:c r="F149" s="28" t="n">
        <x:v>48</x:v>
      </x:c>
      <x:c r="G149" s="11" t="n">
        <x:v>73.75</x:v>
      </x:c>
      <x:c r="H149" s="11" t="n">
        <x:v>3540</x:v>
      </x:c>
      <x:c r="I149" s="8" t="n">
        <x:f>IF(ISNUMBER(G149),ROUND(F149*G149,2),"")</x:f>
        <x:v>3540</x:v>
      </x:c>
      <x:c r="J149" s="8" t="n">
        <x:f>IF(ISNUMBER(G149),ROUND(I149-H149,2),"")</x:f>
        <x:v>0</x:v>
      </x:c>
      <x:c r="K149" s="8" t="n">
        <x:f>IF(ISNUMBER(G149),ROUND((D149-F149)*G149,2),"")</x:f>
        <x:v>0</x:v>
      </x:c>
      <x:c r="L149" s="8" t="n">
        <x:v>0</x:v>
      </x:c>
      <x:c r="M149" s="8" t="n">
        <x:f>IF(ISNUMBER(G149),ROUND(D149*G149,2),IF(AND(ISNUMBER(L149),L149&gt;0),L149,"offen"))</x:f>
        <x:v>3540</x:v>
      </x:c>
      <x:c r="N149" s="13" t="str">
        <x:v>Offeriert</x:v>
      </x:c>
      <x:c r="O149" s="13" t="str"/>
      <x:c r="P149" s="13" t="str">
        <x:v>Gisler-Rohrbach S. 4</x:v>
      </x:c>
      <x:c r="Q149" s="13" t="str">
        <x:v>LV S. 4</x:v>
      </x:c>
    </x:row>
    <x:row r="150" ht="42" customHeight="1">
      <x:c r="A150" s="16" t="str">
        <x:v>Gisler-Rohrbach</x:v>
      </x:c>
      <x:c r="B150" s="16" t="str">
        <x:v>3.04</x:v>
      </x:c>
      <x:c r="C150" s="17" t="str">
        <x:v>Kontrollschacht DN 800</x:v>
      </x:c>
      <x:c r="D150" s="26" t="n">
        <x:v>3</x:v>
      </x:c>
      <x:c r="E150" s="26" t="str">
        <x:v>st</x:v>
      </x:c>
      <x:c r="F150" s="26" t="n">
        <x:v>3</x:v>
      </x:c>
      <x:c r="G150" s="27" t="n">
        <x:v>2730</x:v>
      </x:c>
      <x:c r="H150" s="27" t="n">
        <x:v>8190</x:v>
      </x:c>
      <x:c r="I150" s="22" t="n">
        <x:f>IF(ISNUMBER(G150),ROUND(F150*G150,2),"")</x:f>
        <x:v>8190</x:v>
      </x:c>
      <x:c r="J150" s="22" t="n">
        <x:f>IF(ISNUMBER(G150),ROUND(I150-H150,2),"")</x:f>
        <x:v>0</x:v>
      </x:c>
      <x:c r="K150" s="22" t="n">
        <x:f>IF(ISNUMBER(G150),ROUND((D150-F150)*G150,2),"")</x:f>
        <x:v>0</x:v>
      </x:c>
      <x:c r="L150" s="22" t="n">
        <x:v>0</x:v>
      </x:c>
      <x:c r="M150" s="22" t="n">
        <x:f>IF(ISNUMBER(G150),ROUND(D150*G150,2),IF(AND(ISNUMBER(L150),L150&gt;0),L150,"offen"))</x:f>
        <x:v>8190</x:v>
      </x:c>
      <x:c r="N150" s="17" t="str">
        <x:v>Offeriert</x:v>
      </x:c>
      <x:c r="O150" s="17" t="str"/>
      <x:c r="P150" s="17" t="str">
        <x:v>Gisler-Rohrbach S. 4</x:v>
      </x:c>
      <x:c r="Q150" s="17" t="str">
        <x:v>LV S. 4</x:v>
      </x:c>
    </x:row>
    <x:row r="151" ht="42" customHeight="1">
      <x:c r="A151" s="2" t="str">
        <x:v>Gisler-Rohrbach</x:v>
      </x:c>
      <x:c r="B151" s="2" t="str">
        <x:v>3.05</x:v>
      </x:c>
      <x:c r="C151" s="13" t="str">
        <x:v>Sickerleitung</x:v>
      </x:c>
      <x:c r="D151" s="28" t="n">
        <x:v>110</x:v>
      </x:c>
      <x:c r="E151" s="28" t="str">
        <x:v>m</x:v>
      </x:c>
      <x:c r="F151" s="28" t="n">
        <x:v>110</x:v>
      </x:c>
      <x:c r="G151" s="11" t="n">
        <x:v>58.5</x:v>
      </x:c>
      <x:c r="H151" s="11" t="n">
        <x:v>6435</x:v>
      </x:c>
      <x:c r="I151" s="8" t="n">
        <x:f>IF(ISNUMBER(G151),ROUND(F151*G151,2),"")</x:f>
        <x:v>6435</x:v>
      </x:c>
      <x:c r="J151" s="8" t="n">
        <x:f>IF(ISNUMBER(G151),ROUND(I151-H151,2),"")</x:f>
        <x:v>0</x:v>
      </x:c>
      <x:c r="K151" s="8" t="n">
        <x:f>IF(ISNUMBER(G151),ROUND((D151-F151)*G151,2),"")</x:f>
        <x:v>0</x:v>
      </x:c>
      <x:c r="L151" s="8" t="n">
        <x:v>0</x:v>
      </x:c>
      <x:c r="M151" s="8" t="n">
        <x:f>IF(ISNUMBER(G151),ROUND(D151*G151,2),IF(AND(ISNUMBER(L151),L151&gt;0),L151,"offen"))</x:f>
        <x:v>6435</x:v>
      </x:c>
      <x:c r="N151" s="13" t="str">
        <x:v>Offeriert</x:v>
      </x:c>
      <x:c r="O151" s="13" t="str"/>
      <x:c r="P151" s="13" t="str">
        <x:v>Gisler-Rohrbach S. 4</x:v>
      </x:c>
      <x:c r="Q151" s="13" t="str">
        <x:v>LV S. 4</x:v>
      </x:c>
    </x:row>
    <x:row r="152" ht="42" customHeight="1">
      <x:c r="A152" s="16" t="str">
        <x:v>Gisler-Rohrbach</x:v>
      </x:c>
      <x:c r="B152" s="16" t="str">
        <x:v>3.06</x:v>
      </x:c>
      <x:c r="C152" s="17" t="str">
        <x:v>Anschluss öffentliche Leitung</x:v>
      </x:c>
      <x:c r="D152" s="26" t="n">
        <x:v>1</x:v>
      </x:c>
      <x:c r="E152" s="26" t="str">
        <x:v>st</x:v>
      </x:c>
      <x:c r="F152" s="26" t="n">
        <x:v>1</x:v>
      </x:c>
      <x:c r="G152" s="27" t="n">
        <x:v>2520</x:v>
      </x:c>
      <x:c r="H152" s="27" t="n">
        <x:v>2520</x:v>
      </x:c>
      <x:c r="I152" s="22" t="n">
        <x:f>IF(ISNUMBER(G152),ROUND(F152*G152,2),"")</x:f>
        <x:v>2520</x:v>
      </x:c>
      <x:c r="J152" s="22" t="n">
        <x:f>IF(ISNUMBER(G152),ROUND(I152-H152,2),"")</x:f>
        <x:v>0</x:v>
      </x:c>
      <x:c r="K152" s="22" t="n">
        <x:f>IF(ISNUMBER(G152),ROUND((D152-F152)*G152,2),"")</x:f>
        <x:v>0</x:v>
      </x:c>
      <x:c r="L152" s="22" t="n">
        <x:v>0</x:v>
      </x:c>
      <x:c r="M152" s="22" t="n">
        <x:f>IF(ISNUMBER(G152),ROUND(D152*G152,2),IF(AND(ISNUMBER(L152),L152&gt;0),L152,"offen"))</x:f>
        <x:v>2520</x:v>
      </x:c>
      <x:c r="N152" s="17" t="str">
        <x:v>Offeriert</x:v>
      </x:c>
      <x:c r="O152" s="17" t="str"/>
      <x:c r="P152" s="17" t="str">
        <x:v>Gisler-Rohrbach S. 4</x:v>
      </x:c>
      <x:c r="Q152" s="17" t="str">
        <x:v>LV S. 4</x:v>
      </x:c>
    </x:row>
    <x:row r="153" ht="42" customHeight="1">
      <x:c r="A153" s="2" t="str">
        <x:v>Gisler-Rohrbach</x:v>
      </x:c>
      <x:c r="B153" s="2" t="str">
        <x:v>3.07</x:v>
      </x:c>
      <x:c r="C153" s="13" t="str">
        <x:v>Dichtheitsprüfung und Kamera</x:v>
      </x:c>
      <x:c r="D153" s="28" t="n">
        <x:v>1</x:v>
      </x:c>
      <x:c r="E153" s="28" t="str">
        <x:v>psch</x:v>
      </x:c>
      <x:c r="F153" s="28" t="n">
        <x:v>1</x:v>
      </x:c>
      <x:c r="G153" s="11" t="n">
        <x:v>1800</x:v>
      </x:c>
      <x:c r="H153" s="11" t="n">
        <x:v>1800</x:v>
      </x:c>
      <x:c r="I153" s="8" t="n">
        <x:f>IF(ISNUMBER(G153),ROUND(F153*G153,2),"")</x:f>
        <x:v>1800</x:v>
      </x:c>
      <x:c r="J153" s="8" t="n">
        <x:f>IF(ISNUMBER(G153),ROUND(I153-H153,2),"")</x:f>
        <x:v>0</x:v>
      </x:c>
      <x:c r="K153" s="8" t="n">
        <x:f>IF(ISNUMBER(G153),ROUND((D153-F153)*G153,2),"")</x:f>
        <x:v>0</x:v>
      </x:c>
      <x:c r="L153" s="8" t="n">
        <x:v>0</x:v>
      </x:c>
      <x:c r="M153" s="8" t="n">
        <x:f>IF(ISNUMBER(G153),ROUND(D153*G153,2),IF(AND(ISNUMBER(L153),L153&gt;0),L153,"offen"))</x:f>
        <x:v>1800</x:v>
      </x:c>
      <x:c r="N153" s="13" t="str">
        <x:v>Offeriert</x:v>
      </x:c>
      <x:c r="O153" s="13" t="str"/>
      <x:c r="P153" s="13" t="str">
        <x:v>Gisler-Rohrbach S. 4</x:v>
      </x:c>
      <x:c r="Q153" s="13" t="str">
        <x:v>LV S. 4</x:v>
      </x:c>
    </x:row>
    <x:row r="154" ht="42" customHeight="1">
      <x:c r="A154" s="16" t="str">
        <x:v>Gisler-Rohrbach</x:v>
      </x:c>
      <x:c r="B154" s="16" t="str">
        <x:v>4.01</x:v>
      </x:c>
      <x:c r="C154" s="17" t="str">
        <x:v>Magerbeton</x:v>
      </x:c>
      <x:c r="D154" s="26" t="n">
        <x:v>520</x:v>
      </x:c>
      <x:c r="E154" s="26" t="str">
        <x:v>m2</x:v>
      </x:c>
      <x:c r="F154" s="26" t="n">
        <x:v>520</x:v>
      </x:c>
      <x:c r="G154" s="27" t="n">
        <x:v>15.2</x:v>
      </x:c>
      <x:c r="H154" s="27" t="n">
        <x:v>7904</x:v>
      </x:c>
      <x:c r="I154" s="22" t="n">
        <x:f>IF(ISNUMBER(G154),ROUND(F154*G154,2),"")</x:f>
        <x:v>7904</x:v>
      </x:c>
      <x:c r="J154" s="22" t="n">
        <x:f>IF(ISNUMBER(G154),ROUND(I154-H154,2),"")</x:f>
        <x:v>0</x:v>
      </x:c>
      <x:c r="K154" s="22" t="n">
        <x:f>IF(ISNUMBER(G154),ROUND((D154-F154)*G154,2),"")</x:f>
        <x:v>0</x:v>
      </x:c>
      <x:c r="L154" s="22" t="n">
        <x:v>0</x:v>
      </x:c>
      <x:c r="M154" s="22" t="n">
        <x:f>IF(ISNUMBER(G154),ROUND(D154*G154,2),IF(AND(ISNUMBER(L154),L154&gt;0),L154,"offen"))</x:f>
        <x:v>7904</x:v>
      </x:c>
      <x:c r="N154" s="17" t="str">
        <x:v>Offeriert</x:v>
      </x:c>
      <x:c r="O154" s="17" t="str"/>
      <x:c r="P154" s="17" t="str">
        <x:v>Gisler-Rohrbach S. 5</x:v>
      </x:c>
      <x:c r="Q154" s="17" t="str">
        <x:v>LV S. 4</x:v>
      </x:c>
    </x:row>
    <x:row r="155" ht="42" customHeight="1">
      <x:c r="A155" s="2" t="str">
        <x:v>Gisler-Rohrbach</x:v>
      </x:c>
      <x:c r="B155" s="2" t="str">
        <x:v>4.02</x:v>
      </x:c>
      <x:c r="C155" s="13" t="str">
        <x:v>Bodenplatte Stahlbeton</x:v>
      </x:c>
      <x:c r="D155" s="28" t="n">
        <x:v>156</x:v>
      </x:c>
      <x:c r="E155" s="28" t="str">
        <x:v>m3</x:v>
      </x:c>
      <x:c r="F155" s="28" t="n">
        <x:v>156</x:v>
      </x:c>
      <x:c r="G155" s="11" t="n">
        <x:v>224</x:v>
      </x:c>
      <x:c r="H155" s="11" t="n">
        <x:v>34944</x:v>
      </x:c>
      <x:c r="I155" s="8" t="n">
        <x:f>IF(ISNUMBER(G155),ROUND(F155*G155,2),"")</x:f>
        <x:v>34944</x:v>
      </x:c>
      <x:c r="J155" s="8" t="n">
        <x:f>IF(ISNUMBER(G155),ROUND(I155-H155,2),"")</x:f>
        <x:v>0</x:v>
      </x:c>
      <x:c r="K155" s="8" t="n">
        <x:f>IF(ISNUMBER(G155),ROUND((D155-F155)*G155,2),"")</x:f>
        <x:v>0</x:v>
      </x:c>
      <x:c r="L155" s="8" t="n">
        <x:v>0</x:v>
      </x:c>
      <x:c r="M155" s="8" t="n">
        <x:f>IF(ISNUMBER(G155),ROUND(D155*G155,2),IF(AND(ISNUMBER(L155),L155&gt;0),L155,"offen"))</x:f>
        <x:v>34944</x:v>
      </x:c>
      <x:c r="N155" s="13" t="str">
        <x:v>Offeriert</x:v>
      </x:c>
      <x:c r="O155" s="13" t="str"/>
      <x:c r="P155" s="13" t="str">
        <x:v>Gisler-Rohrbach S. 5</x:v>
      </x:c>
      <x:c r="Q155" s="13" t="str">
        <x:v>LV S. 4</x:v>
      </x:c>
    </x:row>
    <x:row r="156" ht="42" customHeight="1">
      <x:c r="A156" s="16" t="str">
        <x:v>Gisler-Rohrbach</x:v>
      </x:c>
      <x:c r="B156" s="16" t="str">
        <x:v>4.03</x:v>
      </x:c>
      <x:c r="C156" s="17" t="str">
        <x:v>Wände UG Stahlbeton</x:v>
      </x:c>
      <x:c r="D156" s="26" t="n">
        <x:v>118</x:v>
      </x:c>
      <x:c r="E156" s="26" t="str">
        <x:v>m3</x:v>
      </x:c>
      <x:c r="F156" s="26" t="n">
        <x:v>118</x:v>
      </x:c>
      <x:c r="G156" s="27" t="n">
        <x:v>261.5</x:v>
      </x:c>
      <x:c r="H156" s="27" t="n">
        <x:v>30857</x:v>
      </x:c>
      <x:c r="I156" s="22" t="n">
        <x:f>IF(ISNUMBER(G156),ROUND(F156*G156,2),"")</x:f>
        <x:v>30857</x:v>
      </x:c>
      <x:c r="J156" s="22" t="n">
        <x:f>IF(ISNUMBER(G156),ROUND(I156-H156,2),"")</x:f>
        <x:v>0</x:v>
      </x:c>
      <x:c r="K156" s="22" t="n">
        <x:f>IF(ISNUMBER(G156),ROUND((D156-F156)*G156,2),"")</x:f>
        <x:v>0</x:v>
      </x:c>
      <x:c r="L156" s="22" t="n">
        <x:v>0</x:v>
      </x:c>
      <x:c r="M156" s="22" t="n">
        <x:f>IF(ISNUMBER(G156),ROUND(D156*G156,2),IF(AND(ISNUMBER(L156),L156&gt;0),L156,"offen"))</x:f>
        <x:v>30857</x:v>
      </x:c>
      <x:c r="N156" s="17" t="str">
        <x:v>Offeriert</x:v>
      </x:c>
      <x:c r="O156" s="17" t="str"/>
      <x:c r="P156" s="17" t="str">
        <x:v>Gisler-Rohrbach S. 5</x:v>
      </x:c>
      <x:c r="Q156" s="17" t="str">
        <x:v>LV S. 4</x:v>
      </x:c>
    </x:row>
    <x:row r="157" ht="42" customHeight="1">
      <x:c r="A157" s="2" t="str">
        <x:v>Gisler-Rohrbach</x:v>
      </x:c>
      <x:c r="B157" s="2" t="str">
        <x:v>4.04</x:v>
      </x:c>
      <x:c r="C157" s="13" t="str">
        <x:v>Schalung Wände UG</x:v>
      </x:c>
      <x:c r="D157" s="28" t="n">
        <x:v>940</x:v>
      </x:c>
      <x:c r="E157" s="28" t="str">
        <x:v>m2</x:v>
      </x:c>
      <x:c r="F157" s="28" t="n">
        <x:v>940</x:v>
      </x:c>
      <x:c r="G157" s="11" t="n">
        <x:v>72.9</x:v>
      </x:c>
      <x:c r="H157" s="11" t="n">
        <x:v>68526</x:v>
      </x:c>
      <x:c r="I157" s="8" t="n">
        <x:f>IF(ISNUMBER(G157),ROUND(F157*G157,2),"")</x:f>
        <x:v>68526</x:v>
      </x:c>
      <x:c r="J157" s="8" t="n">
        <x:f>IF(ISNUMBER(G157),ROUND(I157-H157,2),"")</x:f>
        <x:v>0</x:v>
      </x:c>
      <x:c r="K157" s="8" t="n">
        <x:f>IF(ISNUMBER(G157),ROUND((D157-F157)*G157,2),"")</x:f>
        <x:v>0</x:v>
      </x:c>
      <x:c r="L157" s="8" t="n">
        <x:v>0</x:v>
      </x:c>
      <x:c r="M157" s="8" t="n">
        <x:f>IF(ISNUMBER(G157),ROUND(D157*G157,2),IF(AND(ISNUMBER(L157),L157&gt;0),L157,"offen"))</x:f>
        <x:v>68526</x:v>
      </x:c>
      <x:c r="N157" s="13" t="str">
        <x:v>Offeriert</x:v>
      </x:c>
      <x:c r="O157" s="13" t="str"/>
      <x:c r="P157" s="13" t="str">
        <x:v>Gisler-Rohrbach S. 5</x:v>
      </x:c>
      <x:c r="Q157" s="13" t="str">
        <x:v>LV S. 4</x:v>
      </x:c>
    </x:row>
    <x:row r="158" ht="42" customHeight="1">
      <x:c r="A158" s="16" t="str">
        <x:v>Gisler-Rohrbach</x:v>
      </x:c>
      <x:c r="B158" s="16" t="str">
        <x:v>4.05</x:v>
      </x:c>
      <x:c r="C158" s="17" t="str">
        <x:v>Decke über UG</x:v>
      </x:c>
      <x:c r="D158" s="26" t="n">
        <x:v>132</x:v>
      </x:c>
      <x:c r="E158" s="26" t="str">
        <x:v>m3</x:v>
      </x:c>
      <x:c r="F158" s="26" t="n">
        <x:v>132</x:v>
      </x:c>
      <x:c r="G158" s="27" t="n">
        <x:v>234.5</x:v>
      </x:c>
      <x:c r="H158" s="27" t="n">
        <x:v>30954</x:v>
      </x:c>
      <x:c r="I158" s="22" t="n">
        <x:f>IF(ISNUMBER(G158),ROUND(F158*G158,2),"")</x:f>
        <x:v>30954</x:v>
      </x:c>
      <x:c r="J158" s="22" t="n">
        <x:f>IF(ISNUMBER(G158),ROUND(I158-H158,2),"")</x:f>
        <x:v>0</x:v>
      </x:c>
      <x:c r="K158" s="22" t="n">
        <x:f>IF(ISNUMBER(G158),ROUND((D158-F158)*G158,2),"")</x:f>
        <x:v>0</x:v>
      </x:c>
      <x:c r="L158" s="22" t="n">
        <x:v>0</x:v>
      </x:c>
      <x:c r="M158" s="22" t="n">
        <x:f>IF(ISNUMBER(G158),ROUND(D158*G158,2),IF(AND(ISNUMBER(L158),L158&gt;0),L158,"offen"))</x:f>
        <x:v>30954</x:v>
      </x:c>
      <x:c r="N158" s="17" t="str">
        <x:v>Offeriert</x:v>
      </x:c>
      <x:c r="O158" s="17" t="str"/>
      <x:c r="P158" s="17" t="str">
        <x:v>Gisler-Rohrbach S. 5</x:v>
      </x:c>
      <x:c r="Q158" s="17" t="str">
        <x:v>LV S. 5</x:v>
      </x:c>
    </x:row>
    <x:row r="159" ht="42" customHeight="1">
      <x:c r="A159" s="2" t="str">
        <x:v>Gisler-Rohrbach</x:v>
      </x:c>
      <x:c r="B159" s="2" t="str">
        <x:v>4.06</x:v>
      </x:c>
      <x:c r="C159" s="13" t="str">
        <x:v>Schalung Decke über UG</x:v>
      </x:c>
      <x:c r="D159" s="28" t="n">
        <x:v>505</x:v>
      </x:c>
      <x:c r="E159" s="28" t="str">
        <x:v>m2</x:v>
      </x:c>
      <x:c r="F159" s="28" t="n">
        <x:v>505</x:v>
      </x:c>
      <x:c r="G159" s="11" t="n">
        <x:v>58.7</x:v>
      </x:c>
      <x:c r="H159" s="11" t="n">
        <x:v>29643.5</x:v>
      </x:c>
      <x:c r="I159" s="8" t="n">
        <x:f>IF(ISNUMBER(G159),ROUND(F159*G159,2),"")</x:f>
        <x:v>29643.5</x:v>
      </x:c>
      <x:c r="J159" s="8" t="n">
        <x:f>IF(ISNUMBER(G159),ROUND(I159-H159,2),"")</x:f>
        <x:v>0</x:v>
      </x:c>
      <x:c r="K159" s="8" t="n">
        <x:f>IF(ISNUMBER(G159),ROUND((D159-F159)*G159,2),"")</x:f>
        <x:v>0</x:v>
      </x:c>
      <x:c r="L159" s="8" t="n">
        <x:v>0</x:v>
      </x:c>
      <x:c r="M159" s="8" t="n">
        <x:f>IF(ISNUMBER(G159),ROUND(D159*G159,2),IF(AND(ISNUMBER(L159),L159&gt;0),L159,"offen"))</x:f>
        <x:v>29643.5</x:v>
      </x:c>
      <x:c r="N159" s="13" t="str">
        <x:v>Offeriert</x:v>
      </x:c>
      <x:c r="O159" s="13" t="str"/>
      <x:c r="P159" s="13" t="str">
        <x:v>Gisler-Rohrbach S. 5</x:v>
      </x:c>
      <x:c r="Q159" s="13" t="str">
        <x:v>LV S. 5</x:v>
      </x:c>
    </x:row>
    <x:row r="160" ht="42" customHeight="1">
      <x:c r="A160" s="16" t="str">
        <x:v>Gisler-Rohrbach</x:v>
      </x:c>
      <x:c r="B160" s="16" t="str">
        <x:v>4.07</x:v>
      </x:c>
      <x:c r="C160" s="17" t="str">
        <x:v>Decken Obergeschosse</x:v>
      </x:c>
      <x:c r="D160" s="26" t="n">
        <x:v>228</x:v>
      </x:c>
      <x:c r="E160" s="26" t="str">
        <x:v>m3</x:v>
      </x:c>
      <x:c r="F160" s="26" t="n">
        <x:v>228</x:v>
      </x:c>
      <x:c r="G160" s="27" t="n">
        <x:v>274</x:v>
      </x:c>
      <x:c r="H160" s="27" t="n">
        <x:v>62472</x:v>
      </x:c>
      <x:c r="I160" s="22" t="n">
        <x:f>IF(ISNUMBER(G160),ROUND(F160*G160,2),"")</x:f>
        <x:v>62472</x:v>
      </x:c>
      <x:c r="J160" s="22" t="n">
        <x:f>IF(ISNUMBER(G160),ROUND(I160-H160,2),"")</x:f>
        <x:v>0</x:v>
      </x:c>
      <x:c r="K160" s="22" t="n">
        <x:f>IF(ISNUMBER(G160),ROUND((D160-F160)*G160,2),"")</x:f>
        <x:v>0</x:v>
      </x:c>
      <x:c r="L160" s="22" t="n">
        <x:v>0</x:v>
      </x:c>
      <x:c r="M160" s="22" t="n">
        <x:f>IF(ISNUMBER(G160),ROUND(D160*G160,2),IF(AND(ISNUMBER(L160),L160&gt;0),L160,"offen"))</x:f>
        <x:v>62472</x:v>
      </x:c>
      <x:c r="N160" s="17" t="str">
        <x:v>Offeriert</x:v>
      </x:c>
      <x:c r="O160" s="17" t="str"/>
      <x:c r="P160" s="17" t="str">
        <x:v>Gisler-Rohrbach S. 5</x:v>
      </x:c>
      <x:c r="Q160" s="17" t="str">
        <x:v>LV S. 5</x:v>
      </x:c>
    </x:row>
    <x:row r="161" ht="42" customHeight="1">
      <x:c r="A161" s="2" t="str">
        <x:v>Gisler-Rohrbach</x:v>
      </x:c>
      <x:c r="B161" s="2" t="str">
        <x:v>4.08</x:v>
      </x:c>
      <x:c r="C161" s="13" t="str">
        <x:v>Schalung Decken Obergeschosse</x:v>
      </x:c>
      <x:c r="D161" s="28" t="n">
        <x:v>950</x:v>
      </x:c>
      <x:c r="E161" s="28" t="str">
        <x:v>m2</x:v>
      </x:c>
      <x:c r="F161" s="28" t="n">
        <x:v>950</x:v>
      </x:c>
      <x:c r="G161" s="11" t="n">
        <x:v>50.8</x:v>
      </x:c>
      <x:c r="H161" s="11" t="n">
        <x:v>48260</x:v>
      </x:c>
      <x:c r="I161" s="8" t="n">
        <x:f>IF(ISNUMBER(G161),ROUND(F161*G161,2),"")</x:f>
        <x:v>48260</x:v>
      </x:c>
      <x:c r="J161" s="8" t="n">
        <x:f>IF(ISNUMBER(G161),ROUND(I161-H161,2),"")</x:f>
        <x:v>0</x:v>
      </x:c>
      <x:c r="K161" s="8" t="n">
        <x:f>IF(ISNUMBER(G161),ROUND((D161-F161)*G161,2),"")</x:f>
        <x:v>0</x:v>
      </x:c>
      <x:c r="L161" s="8" t="n">
        <x:v>0</x:v>
      </x:c>
      <x:c r="M161" s="8" t="n">
        <x:f>IF(ISNUMBER(G161),ROUND(D161*G161,2),IF(AND(ISNUMBER(L161),L161&gt;0),L161,"offen"))</x:f>
        <x:v>48260</x:v>
      </x:c>
      <x:c r="N161" s="13" t="str">
        <x:v>Offeriert</x:v>
      </x:c>
      <x:c r="O161" s="13" t="str"/>
      <x:c r="P161" s="13" t="str">
        <x:v>Gisler-Rohrbach S. 5</x:v>
      </x:c>
      <x:c r="Q161" s="13" t="str">
        <x:v>LV S. 5</x:v>
      </x:c>
    </x:row>
    <x:row r="162" ht="42" customHeight="1">
      <x:c r="A162" s="16" t="str">
        <x:v>Gisler-Rohrbach</x:v>
      </x:c>
      <x:c r="B162" s="16" t="str">
        <x:v>4.09</x:v>
      </x:c>
      <x:c r="C162" s="17" t="str">
        <x:v>Stützen Stahlbeton</x:v>
      </x:c>
      <x:c r="D162" s="26" t="n">
        <x:v>64</x:v>
      </x:c>
      <x:c r="E162" s="26" t="str">
        <x:v>m</x:v>
      </x:c>
      <x:c r="F162" s="26" t="n">
        <x:v>64</x:v>
      </x:c>
      <x:c r="G162" s="27" t="n">
        <x:v>160</x:v>
      </x:c>
      <x:c r="H162" s="27" t="n">
        <x:v>10240</x:v>
      </x:c>
      <x:c r="I162" s="22" t="n">
        <x:f>IF(ISNUMBER(G162),ROUND(F162*G162,2),"")</x:f>
        <x:v>10240</x:v>
      </x:c>
      <x:c r="J162" s="22" t="n">
        <x:f>IF(ISNUMBER(G162),ROUND(I162-H162,2),"")</x:f>
        <x:v>0</x:v>
      </x:c>
      <x:c r="K162" s="22" t="n">
        <x:f>IF(ISNUMBER(G162),ROUND((D162-F162)*G162,2),"")</x:f>
        <x:v>0</x:v>
      </x:c>
      <x:c r="L162" s="22" t="n">
        <x:v>0</x:v>
      </x:c>
      <x:c r="M162" s="22" t="n">
        <x:f>IF(ISNUMBER(G162),ROUND(D162*G162,2),IF(AND(ISNUMBER(L162),L162&gt;0),L162,"offen"))</x:f>
        <x:v>10240</x:v>
      </x:c>
      <x:c r="N162" s="17" t="str">
        <x:v>Offeriert</x:v>
      </x:c>
      <x:c r="O162" s="17" t="str"/>
      <x:c r="P162" s="17" t="str">
        <x:v>Gisler-Rohrbach S. 5</x:v>
      </x:c>
      <x:c r="Q162" s="17" t="str">
        <x:v>LV S. 5</x:v>
      </x:c>
    </x:row>
    <x:row r="163" ht="42" customHeight="1">
      <x:c r="A163" s="2" t="str">
        <x:v>Gisler-Rohrbach</x:v>
      </x:c>
      <x:c r="B163" s="2" t="str">
        <x:v>4.10</x:v>
      </x:c>
      <x:c r="C163" s="13" t="str">
        <x:v>Treppenläufe vorfabriziert</x:v>
      </x:c>
      <x:c r="D163" s="28" t="n">
        <x:v>6</x:v>
      </x:c>
      <x:c r="E163" s="28" t="str">
        <x:v>st</x:v>
      </x:c>
      <x:c r="F163" s="28" t="n">
        <x:v>6</x:v>
      </x:c>
      <x:c r="G163" s="11" t="n">
        <x:v>3160</x:v>
      </x:c>
      <x:c r="H163" s="11" t="n">
        <x:v>18960</x:v>
      </x:c>
      <x:c r="I163" s="8" t="n">
        <x:f>IF(ISNUMBER(G163),ROUND(F163*G163,2),"")</x:f>
        <x:v>18960</x:v>
      </x:c>
      <x:c r="J163" s="8" t="n">
        <x:f>IF(ISNUMBER(G163),ROUND(I163-H163,2),"")</x:f>
        <x:v>0</x:v>
      </x:c>
      <x:c r="K163" s="8" t="n">
        <x:f>IF(ISNUMBER(G163),ROUND((D163-F163)*G163,2),"")</x:f>
        <x:v>0</x:v>
      </x:c>
      <x:c r="L163" s="8" t="n">
        <x:v>0</x:v>
      </x:c>
      <x:c r="M163" s="8" t="n">
        <x:f>IF(ISNUMBER(G163),ROUND(D163*G163,2),IF(AND(ISNUMBER(L163),L163&gt;0),L163,"offen"))</x:f>
        <x:v>18960</x:v>
      </x:c>
      <x:c r="N163" s="13" t="str">
        <x:v>Offeriert</x:v>
      </x:c>
      <x:c r="O163" s="13" t="str"/>
      <x:c r="P163" s="13" t="str">
        <x:v>Gisler-Rohrbach S. 5</x:v>
      </x:c>
      <x:c r="Q163" s="13" t="str">
        <x:v>LV S. 5</x:v>
      </x:c>
    </x:row>
    <x:row r="164" ht="42" customHeight="1">
      <x:c r="A164" s="16" t="str">
        <x:v>Gisler-Rohrbach</x:v>
      </x:c>
      <x:c r="B164" s="16" t="str">
        <x:v>4.11</x:v>
      </x:c>
      <x:c r="C164" s="17" t="str">
        <x:v>Betonstahl</x:v>
      </x:c>
      <x:c r="D164" s="26" t="n">
        <x:v>72</x:v>
      </x:c>
      <x:c r="E164" s="26" t="str">
        <x:v>t</x:v>
      </x:c>
      <x:c r="F164" s="26" t="n">
        <x:v>72</x:v>
      </x:c>
      <x:c r="G164" s="27" t="n">
        <x:v>2610</x:v>
      </x:c>
      <x:c r="H164" s="27" t="n">
        <x:v>187920</x:v>
      </x:c>
      <x:c r="I164" s="22" t="n">
        <x:f>IF(ISNUMBER(G164),ROUND(F164*G164,2),"")</x:f>
        <x:v>187920</x:v>
      </x:c>
      <x:c r="J164" s="22" t="n">
        <x:f>IF(ISNUMBER(G164),ROUND(I164-H164,2),"")</x:f>
        <x:v>0</x:v>
      </x:c>
      <x:c r="K164" s="22" t="n">
        <x:f>IF(ISNUMBER(G164),ROUND((D164-F164)*G164,2),"")</x:f>
        <x:v>0</x:v>
      </x:c>
      <x:c r="L164" s="22" t="n">
        <x:v>0</x:v>
      </x:c>
      <x:c r="M164" s="22" t="n">
        <x:f>IF(ISNUMBER(G164),ROUND(D164*G164,2),IF(AND(ISNUMBER(L164),L164&gt;0),L164,"offen"))</x:f>
        <x:v>187920</x:v>
      </x:c>
      <x:c r="N164" s="17" t="str">
        <x:v>Offeriert</x:v>
      </x:c>
      <x:c r="O164" s="17" t="str"/>
      <x:c r="P164" s="17" t="str">
        <x:v>Gisler-Rohrbach S. 5</x:v>
      </x:c>
      <x:c r="Q164" s="17" t="str">
        <x:v>LV S. 5</x:v>
      </x:c>
    </x:row>
    <x:row r="165" ht="42" customHeight="1">
      <x:c r="A165" s="2" t="str">
        <x:v>Gisler-Rohrbach</x:v>
      </x:c>
      <x:c r="B165" s="2" t="str">
        <x:v>4.12</x:v>
      </x:c>
      <x:c r="C165" s="13" t="str">
        <x:v>Fugenabdichtung</x:v>
      </x:c>
      <x:c r="D165" s="28" t="n">
        <x:v>180</x:v>
      </x:c>
      <x:c r="E165" s="28" t="str">
        <x:v>m</x:v>
      </x:c>
      <x:c r="F165" s="28" t="n">
        <x:v>180</x:v>
      </x:c>
      <x:c r="G165" s="11" t="n">
        <x:v>35.5</x:v>
      </x:c>
      <x:c r="H165" s="11" t="n">
        <x:v>6390</x:v>
      </x:c>
      <x:c r="I165" s="8" t="n">
        <x:f>IF(ISNUMBER(G165),ROUND(F165*G165,2),"")</x:f>
        <x:v>6390</x:v>
      </x:c>
      <x:c r="J165" s="8" t="n">
        <x:f>IF(ISNUMBER(G165),ROUND(I165-H165,2),"")</x:f>
        <x:v>0</x:v>
      </x:c>
      <x:c r="K165" s="8" t="n">
        <x:f>IF(ISNUMBER(G165),ROUND((D165-F165)*G165,2),"")</x:f>
        <x:v>0</x:v>
      </x:c>
      <x:c r="L165" s="8" t="n">
        <x:v>0</x:v>
      </x:c>
      <x:c r="M165" s="8" t="n">
        <x:f>IF(ISNUMBER(G165),ROUND(D165*G165,2),IF(AND(ISNUMBER(L165),L165&gt;0),L165,"offen"))</x:f>
        <x:v>6390</x:v>
      </x:c>
      <x:c r="N165" s="13" t="str">
        <x:v>Offeriert</x:v>
      </x:c>
      <x:c r="O165" s="13" t="str"/>
      <x:c r="P165" s="13" t="str">
        <x:v>Gisler-Rohrbach S. 5</x:v>
      </x:c>
      <x:c r="Q165" s="13" t="str">
        <x:v>LV S. 5</x:v>
      </x:c>
    </x:row>
    <x:row r="166" ht="42" customHeight="1">
      <x:c r="A166" s="16" t="str">
        <x:v>Gisler-Rohrbach</x:v>
      </x:c>
      <x:c r="B166" s="16" t="str">
        <x:v>4.13</x:v>
      </x:c>
      <x:c r="C166" s="17" t="str">
        <x:v>Aussparungen und Einlagen</x:v>
      </x:c>
      <x:c r="D166" s="26" t="n">
        <x:v>1</x:v>
      </x:c>
      <x:c r="E166" s="26" t="str">
        <x:v>psch</x:v>
      </x:c>
      <x:c r="F166" s="26" t="n">
        <x:v>1</x:v>
      </x:c>
      <x:c r="G166" s="27" t="n">
        <x:v>13700</x:v>
      </x:c>
      <x:c r="H166" s="27" t="n">
        <x:v>13700</x:v>
      </x:c>
      <x:c r="I166" s="22" t="n">
        <x:f>IF(ISNUMBER(G166),ROUND(F166*G166,2),"")</x:f>
        <x:v>13700</x:v>
      </x:c>
      <x:c r="J166" s="22" t="n">
        <x:f>IF(ISNUMBER(G166),ROUND(I166-H166,2),"")</x:f>
        <x:v>0</x:v>
      </x:c>
      <x:c r="K166" s="22" t="n">
        <x:f>IF(ISNUMBER(G166),ROUND((D166-F166)*G166,2),"")</x:f>
        <x:v>0</x:v>
      </x:c>
      <x:c r="L166" s="22" t="n">
        <x:v>0</x:v>
      </x:c>
      <x:c r="M166" s="22" t="n">
        <x:f>IF(ISNUMBER(G166),ROUND(D166*G166,2),IF(AND(ISNUMBER(L166),L166&gt;0),L166,"offen"))</x:f>
        <x:v>13700</x:v>
      </x:c>
      <x:c r="N166" s="17" t="str">
        <x:v>Offeriert</x:v>
      </x:c>
      <x:c r="O166" s="17" t="str"/>
      <x:c r="P166" s="17" t="str">
        <x:v>Gisler-Rohrbach S. 5</x:v>
      </x:c>
      <x:c r="Q166" s="17" t="str">
        <x:v>LV S. 5</x:v>
      </x:c>
    </x:row>
    <x:row r="167" ht="42" customHeight="1">
      <x:c r="A167" s="2" t="str">
        <x:v>Gisler-Rohrbach</x:v>
      </x:c>
      <x:c r="B167" s="2" t="str">
        <x:v>4.14</x:v>
      </x:c>
      <x:c r="C167" s="13" t="str">
        <x:v>Bodenplatte abtaloschieren</x:v>
      </x:c>
      <x:c r="D167" s="28" t="n">
        <x:v>480</x:v>
      </x:c>
      <x:c r="E167" s="28" t="str">
        <x:v>m2</x:v>
      </x:c>
      <x:c r="F167" s="28" t="n">
        <x:v>480</x:v>
      </x:c>
      <x:c r="G167" s="11" t="n">
        <x:v>7.1</x:v>
      </x:c>
      <x:c r="H167" s="11" t="n">
        <x:v>3408</x:v>
      </x:c>
      <x:c r="I167" s="8" t="n">
        <x:f>IF(ISNUMBER(G167),ROUND(F167*G167,2),"")</x:f>
        <x:v>3408</x:v>
      </x:c>
      <x:c r="J167" s="8" t="n">
        <x:f>IF(ISNUMBER(G167),ROUND(I167-H167,2),"")</x:f>
        <x:v>0</x:v>
      </x:c>
      <x:c r="K167" s="8" t="n">
        <x:f>IF(ISNUMBER(G167),ROUND((D167-F167)*G167,2),"")</x:f>
        <x:v>0</x:v>
      </x:c>
      <x:c r="L167" s="8" t="n">
        <x:v>0</x:v>
      </x:c>
      <x:c r="M167" s="8" t="n">
        <x:f>IF(ISNUMBER(G167),ROUND(D167*G167,2),IF(AND(ISNUMBER(L167),L167&gt;0),L167,"offen"))</x:f>
        <x:v>3408</x:v>
      </x:c>
      <x:c r="N167" s="13" t="str">
        <x:v>Offeriert</x:v>
      </x:c>
      <x:c r="O167" s="13" t="str"/>
      <x:c r="P167" s="13" t="str">
        <x:v>Gisler-Rohrbach S. 5</x:v>
      </x:c>
      <x:c r="Q167" s="13" t="str">
        <x:v>LV S. 5</x:v>
      </x:c>
    </x:row>
    <x:row r="168" ht="42" customHeight="1">
      <x:c r="A168" s="16" t="str">
        <x:v>Gisler-Rohrbach</x:v>
      </x:c>
      <x:c r="B168" s="16" t="str">
        <x:v>5.01</x:v>
      </x:c>
      <x:c r="C168" s="17" t="str">
        <x:v>Mauerwerk Backstein 17,5 cm</x:v>
      </x:c>
      <x:c r="D168" s="26" t="n">
        <x:v>610</x:v>
      </x:c>
      <x:c r="E168" s="26" t="str">
        <x:v>m2</x:v>
      </x:c>
      <x:c r="F168" s="26" t="n">
        <x:v>610</x:v>
      </x:c>
      <x:c r="G168" s="27" t="n">
        <x:v>107.5</x:v>
      </x:c>
      <x:c r="H168" s="27" t="n">
        <x:v>65575</x:v>
      </x:c>
      <x:c r="I168" s="22" t="n">
        <x:f>IF(ISNUMBER(G168),ROUND(F168*G168,2),"")</x:f>
        <x:v>65575</x:v>
      </x:c>
      <x:c r="J168" s="22" t="n">
        <x:f>IF(ISNUMBER(G168),ROUND(I168-H168,2),"")</x:f>
        <x:v>0</x:v>
      </x:c>
      <x:c r="K168" s="22" t="n">
        <x:f>IF(ISNUMBER(G168),ROUND((D168-F168)*G168,2),"")</x:f>
        <x:v>0</x:v>
      </x:c>
      <x:c r="L168" s="22" t="n">
        <x:v>0</x:v>
      </x:c>
      <x:c r="M168" s="22" t="n">
        <x:f>IF(ISNUMBER(G168),ROUND(D168*G168,2),IF(AND(ISNUMBER(L168),L168&gt;0),L168,"offen"))</x:f>
        <x:v>65575</x:v>
      </x:c>
      <x:c r="N168" s="17" t="str">
        <x:v>Offeriert</x:v>
      </x:c>
      <x:c r="O168" s="17" t="str"/>
      <x:c r="P168" s="17" t="str">
        <x:v>Gisler-Rohrbach S. 6</x:v>
      </x:c>
      <x:c r="Q168" s="17" t="str">
        <x:v>LV S. 5</x:v>
      </x:c>
    </x:row>
    <x:row r="169" ht="42" customHeight="1">
      <x:c r="A169" s="2" t="str">
        <x:v>Gisler-Rohrbach</x:v>
      </x:c>
      <x:c r="B169" s="2" t="str">
        <x:v>5.02</x:v>
      </x:c>
      <x:c r="C169" s="13" t="str">
        <x:v>Mauerwerk Backstein 12,5 cm</x:v>
      </x:c>
      <x:c r="D169" s="28" t="n">
        <x:v>380</x:v>
      </x:c>
      <x:c r="E169" s="28" t="str">
        <x:v>m2</x:v>
      </x:c>
      <x:c r="F169" s="28" t="n">
        <x:v>380</x:v>
      </x:c>
      <x:c r="G169" s="11" t="n">
        <x:v>98</x:v>
      </x:c>
      <x:c r="H169" s="11" t="n">
        <x:v>37240</x:v>
      </x:c>
      <x:c r="I169" s="8" t="n">
        <x:f>IF(ISNUMBER(G169),ROUND(F169*G169,2),"")</x:f>
        <x:v>37240</x:v>
      </x:c>
      <x:c r="J169" s="8" t="n">
        <x:f>IF(ISNUMBER(G169),ROUND(I169-H169,2),"")</x:f>
        <x:v>0</x:v>
      </x:c>
      <x:c r="K169" s="8" t="n">
        <x:f>IF(ISNUMBER(G169),ROUND((D169-F169)*G169,2),"")</x:f>
        <x:v>0</x:v>
      </x:c>
      <x:c r="L169" s="8" t="n">
        <x:v>0</x:v>
      </x:c>
      <x:c r="M169" s="8" t="n">
        <x:f>IF(ISNUMBER(G169),ROUND(D169*G169,2),IF(AND(ISNUMBER(L169),L169&gt;0),L169,"offen"))</x:f>
        <x:v>37240</x:v>
      </x:c>
      <x:c r="N169" s="13" t="str">
        <x:v>Offeriert</x:v>
      </x:c>
      <x:c r="O169" s="13" t="str"/>
      <x:c r="P169" s="13" t="str">
        <x:v>Gisler-Rohrbach S. 6</x:v>
      </x:c>
      <x:c r="Q169" s="13" t="str">
        <x:v>LV S. 5</x:v>
      </x:c>
    </x:row>
    <x:row r="170" ht="42" customHeight="1">
      <x:c r="A170" s="16" t="str">
        <x:v>Gisler-Rohrbach</x:v>
      </x:c>
      <x:c r="B170" s="16" t="str">
        <x:v>5.03</x:v>
      </x:c>
      <x:c r="C170" s="17" t="str">
        <x:v>Mauerwerk Kalksandstein 15 cm</x:v>
      </x:c>
      <x:c r="D170" s="26" t="n">
        <x:v>145</x:v>
      </x:c>
      <x:c r="E170" s="26" t="str">
        <x:v>m2</x:v>
      </x:c>
      <x:c r="F170" s="26" t="n">
        <x:v>145</x:v>
      </x:c>
      <x:c r="G170" s="27" t="n">
        <x:v>117</x:v>
      </x:c>
      <x:c r="H170" s="27" t="n">
        <x:v>16965</x:v>
      </x:c>
      <x:c r="I170" s="22" t="n">
        <x:f>IF(ISNUMBER(G170),ROUND(F170*G170,2),"")</x:f>
        <x:v>16965</x:v>
      </x:c>
      <x:c r="J170" s="22" t="n">
        <x:f>IF(ISNUMBER(G170),ROUND(I170-H170,2),"")</x:f>
        <x:v>0</x:v>
      </x:c>
      <x:c r="K170" s="22" t="n">
        <x:f>IF(ISNUMBER(G170),ROUND((D170-F170)*G170,2),"")</x:f>
        <x:v>0</x:v>
      </x:c>
      <x:c r="L170" s="22" t="n">
        <x:v>0</x:v>
      </x:c>
      <x:c r="M170" s="22" t="n">
        <x:f>IF(ISNUMBER(G170),ROUND(D170*G170,2),IF(AND(ISNUMBER(L170),L170&gt;0),L170,"offen"))</x:f>
        <x:v>16965</x:v>
      </x:c>
      <x:c r="N170" s="17" t="str">
        <x:v>Offeriert</x:v>
      </x:c>
      <x:c r="O170" s="17" t="str"/>
      <x:c r="P170" s="17" t="str">
        <x:v>Gisler-Rohrbach S. 6</x:v>
      </x:c>
      <x:c r="Q170" s="17" t="str">
        <x:v>LV S. 5</x:v>
      </x:c>
    </x:row>
    <x:row r="171" ht="42" customHeight="1">
      <x:c r="A171" s="2" t="str">
        <x:v>Gisler-Rohrbach</x:v>
      </x:c>
      <x:c r="B171" s="2" t="str">
        <x:v>5.04</x:v>
      </x:c>
      <x:c r="C171" s="13" t="str">
        <x:v>Stürze vorfabriziert</x:v>
      </x:c>
      <x:c r="D171" s="28" t="n">
        <x:v>48</x:v>
      </x:c>
      <x:c r="E171" s="28" t="str">
        <x:v>st</x:v>
      </x:c>
      <x:c r="F171" s="28" t="n">
        <x:v>48</x:v>
      </x:c>
      <x:c r="G171" s="11" t="n">
        <x:v>142</x:v>
      </x:c>
      <x:c r="H171" s="11" t="n">
        <x:v>6816</x:v>
      </x:c>
      <x:c r="I171" s="8" t="n">
        <x:f>IF(ISNUMBER(G171),ROUND(F171*G171,2),"")</x:f>
        <x:v>6816</x:v>
      </x:c>
      <x:c r="J171" s="8" t="n">
        <x:f>IF(ISNUMBER(G171),ROUND(I171-H171,2),"")</x:f>
        <x:v>0</x:v>
      </x:c>
      <x:c r="K171" s="8" t="n">
        <x:f>IF(ISNUMBER(G171),ROUND((D171-F171)*G171,2),"")</x:f>
        <x:v>0</x:v>
      </x:c>
      <x:c r="L171" s="8" t="n">
        <x:v>0</x:v>
      </x:c>
      <x:c r="M171" s="8" t="n">
        <x:f>IF(ISNUMBER(G171),ROUND(D171*G171,2),IF(AND(ISNUMBER(L171),L171&gt;0),L171,"offen"))</x:f>
        <x:v>6816</x:v>
      </x:c>
      <x:c r="N171" s="13" t="str">
        <x:v>Offeriert</x:v>
      </x:c>
      <x:c r="O171" s="13" t="str"/>
      <x:c r="P171" s="13" t="str">
        <x:v>Gisler-Rohrbach S. 6</x:v>
      </x:c>
      <x:c r="Q171" s="13" t="str">
        <x:v>LV S. 5</x:v>
      </x:c>
    </x:row>
    <x:row r="172" ht="42" customHeight="1">
      <x:c r="A172" s="16" t="str">
        <x:v>Gisler-Rohrbach</x:v>
      </x:c>
      <x:c r="B172" s="16" t="str">
        <x:v>5.05</x:v>
      </x:c>
      <x:c r="C172" s="17" t="str">
        <x:v>Perimeterdämmung</x:v>
      </x:c>
      <x:c r="D172" s="26" t="n">
        <x:v>330</x:v>
      </x:c>
      <x:c r="E172" s="26" t="str">
        <x:v>m2</x:v>
      </x:c>
      <x:c r="F172" s="26" t="n">
        <x:v>330</x:v>
      </x:c>
      <x:c r="G172" s="27" t="n">
        <x:v>43.55</x:v>
      </x:c>
      <x:c r="H172" s="27" t="n">
        <x:v>14371.5</x:v>
      </x:c>
      <x:c r="I172" s="22" t="n">
        <x:f>IF(ISNUMBER(G172),ROUND(F172*G172,2),"")</x:f>
        <x:v>14371.5</x:v>
      </x:c>
      <x:c r="J172" s="22" t="n">
        <x:f>IF(ISNUMBER(G172),ROUND(I172-H172,2),"")</x:f>
        <x:v>0</x:v>
      </x:c>
      <x:c r="K172" s="22" t="n">
        <x:f>IF(ISNUMBER(G172),ROUND((D172-F172)*G172,2),"")</x:f>
        <x:v>0</x:v>
      </x:c>
      <x:c r="L172" s="22" t="n">
        <x:v>0</x:v>
      </x:c>
      <x:c r="M172" s="22" t="n">
        <x:f>IF(ISNUMBER(G172),ROUND(D172*G172,2),IF(AND(ISNUMBER(L172),L172&gt;0),L172,"offen"))</x:f>
        <x:v>14371.5</x:v>
      </x:c>
      <x:c r="N172" s="17" t="str">
        <x:v>Offeriert</x:v>
      </x:c>
      <x:c r="O172" s="17" t="str"/>
      <x:c r="P172" s="17" t="str">
        <x:v>Gisler-Rohrbach S. 6</x:v>
      </x:c>
      <x:c r="Q172" s="17" t="str">
        <x:v>LV S. 5</x:v>
      </x:c>
    </x:row>
    <x:row r="173" ht="42" customHeight="1">
      <x:c r="A173" s="2" t="str">
        <x:v>Gisler-Rohrbach</x:v>
      </x:c>
      <x:c r="B173" s="2" t="str">
        <x:v>6.01</x:v>
      </x:c>
      <x:c r="C173" s="13" t="str">
        <x:v>Kernbohrungen</x:v>
      </x:c>
      <x:c r="D173" s="28" t="n">
        <x:v>40</x:v>
      </x:c>
      <x:c r="E173" s="28" t="str">
        <x:v>st</x:v>
      </x:c>
      <x:c r="F173" s="28" t="n">
        <x:v>40</x:v>
      </x:c>
      <x:c r="G173" s="11" t="n">
        <x:v>118</x:v>
      </x:c>
      <x:c r="H173" s="11" t="n">
        <x:v>4720</x:v>
      </x:c>
      <x:c r="I173" s="8" t="n">
        <x:f>IF(ISNUMBER(G173),ROUND(F173*G173,2),"")</x:f>
        <x:v>4720</x:v>
      </x:c>
      <x:c r="J173" s="8" t="n">
        <x:f>IF(ISNUMBER(G173),ROUND(I173-H173,2),"")</x:f>
        <x:v>0</x:v>
      </x:c>
      <x:c r="K173" s="8" t="n">
        <x:f>IF(ISNUMBER(G173),ROUND((D173-F173)*G173,2),"")</x:f>
        <x:v>0</x:v>
      </x:c>
      <x:c r="L173" s="8" t="n">
        <x:v>0</x:v>
      </x:c>
      <x:c r="M173" s="8" t="n">
        <x:f>IF(ISNUMBER(G173),ROUND(D173*G173,2),IF(AND(ISNUMBER(L173),L173&gt;0),L173,"offen"))</x:f>
        <x:v>4720</x:v>
      </x:c>
      <x:c r="N173" s="13" t="str">
        <x:v>Offeriert</x:v>
      </x:c>
      <x:c r="O173" s="13" t="str"/>
      <x:c r="P173" s="13" t="str">
        <x:v>Gisler-Rohrbach S. 6</x:v>
      </x:c>
      <x:c r="Q173" s="13" t="str">
        <x:v>LV S. 6</x:v>
      </x:c>
    </x:row>
    <x:row r="174" ht="42" customHeight="1">
      <x:c r="A174" s="16" t="str">
        <x:v>Gisler-Rohrbach</x:v>
      </x:c>
      <x:c r="B174" s="16" t="str">
        <x:v>6.02</x:v>
      </x:c>
      <x:c r="C174" s="17" t="str">
        <x:v>Reinigung Rohbau</x:v>
      </x:c>
      <x:c r="D174" s="26" t="n">
        <x:v>1</x:v>
      </x:c>
      <x:c r="E174" s="26" t="str">
        <x:v>psch</x:v>
      </x:c>
      <x:c r="F174" s="26" t="n">
        <x:v>1</x:v>
      </x:c>
      <x:c r="G174" s="27" t="n">
        <x:v>5000</x:v>
      </x:c>
      <x:c r="H174" s="27" t="n">
        <x:v>5000</x:v>
      </x:c>
      <x:c r="I174" s="22" t="n">
        <x:f>IF(ISNUMBER(G174),ROUND(F174*G174,2),"")</x:f>
        <x:v>5000</x:v>
      </x:c>
      <x:c r="J174" s="22" t="n">
        <x:f>IF(ISNUMBER(G174),ROUND(I174-H174,2),"")</x:f>
        <x:v>0</x:v>
      </x:c>
      <x:c r="K174" s="22" t="n">
        <x:f>IF(ISNUMBER(G174),ROUND((D174-F174)*G174,2),"")</x:f>
        <x:v>0</x:v>
      </x:c>
      <x:c r="L174" s="22" t="n">
        <x:v>0</x:v>
      </x:c>
      <x:c r="M174" s="22" t="n">
        <x:f>IF(ISNUMBER(G174),ROUND(D174*G174,2),IF(AND(ISNUMBER(L174),L174&gt;0),L174,"offen"))</x:f>
        <x:v>5000</x:v>
      </x:c>
      <x:c r="N174" s="17" t="str">
        <x:v>Offeriert</x:v>
      </x:c>
      <x:c r="O174" s="17" t="str"/>
      <x:c r="P174" s="17" t="str">
        <x:v>Gisler-Rohrbach S. 6</x:v>
      </x:c>
      <x:c r="Q174" s="17" t="str">
        <x:v>LV S. 6</x:v>
      </x:c>
    </x:row>
    <x:row r="175" ht="42" customHeight="1">
      <x:c r="A175" s="2" t="str">
        <x:v>Gisler-Rohrbach</x:v>
      </x:c>
      <x:c r="B175" s="2" t="str">
        <x:v>6.03</x:v>
      </x:c>
      <x:c r="C175" s="13" t="str">
        <x:v>Regie Facharbeiter</x:v>
      </x:c>
      <x:c r="D175" s="28" t="n">
        <x:v>80</x:v>
      </x:c>
      <x:c r="E175" s="28" t="str">
        <x:v>h</x:v>
      </x:c>
      <x:c r="F175" s="28" t="n">
        <x:v>80</x:v>
      </x:c>
      <x:c r="G175" s="11" t="n">
        <x:v>79.35</x:v>
      </x:c>
      <x:c r="H175" s="11" t="n">
        <x:v>6348</x:v>
      </x:c>
      <x:c r="I175" s="8" t="n">
        <x:f>IF(ISNUMBER(G175),ROUND(F175*G175,2),"")</x:f>
        <x:v>6348</x:v>
      </x:c>
      <x:c r="J175" s="8" t="n">
        <x:f>IF(ISNUMBER(G175),ROUND(I175-H175,2),"")</x:f>
        <x:v>0</x:v>
      </x:c>
      <x:c r="K175" s="8" t="n">
        <x:f>IF(ISNUMBER(G175),ROUND((D175-F175)*G175,2),"")</x:f>
        <x:v>0</x:v>
      </x:c>
      <x:c r="L175" s="8" t="n">
        <x:v>0</x:v>
      </x:c>
      <x:c r="M175" s="8" t="n">
        <x:f>IF(ISNUMBER(G175),ROUND(D175*G175,2),IF(AND(ISNUMBER(L175),L175&gt;0),L175,"offen"))</x:f>
        <x:v>6348</x:v>
      </x:c>
      <x:c r="N175" s="13" t="str">
        <x:v>Offeriert</x:v>
      </x:c>
      <x:c r="O175" s="13" t="str"/>
      <x:c r="P175" s="13" t="str">
        <x:v>Gisler-Rohrbach S. 6</x:v>
      </x:c>
      <x:c r="Q175" s="13" t="str">
        <x:v>LV S. 6</x:v>
      </x:c>
    </x:row>
    <x:row r="176" ht="42" customHeight="1">
      <x:c r="A176" s="16" t="str">
        <x:v>Gisler-Rohrbach</x:v>
      </x:c>
      <x:c r="B176" s="16" t="str">
        <x:v>6.04</x:v>
      </x:c>
      <x:c r="C176" s="17" t="str">
        <x:v>Regie Hilfsarbeiter</x:v>
      </x:c>
      <x:c r="D176" s="26" t="n">
        <x:v>60</x:v>
      </x:c>
      <x:c r="E176" s="26" t="str">
        <x:v>h</x:v>
      </x:c>
      <x:c r="F176" s="26" t="n">
        <x:v>60</x:v>
      </x:c>
      <x:c r="G176" s="27" t="n">
        <x:v>63.3</x:v>
      </x:c>
      <x:c r="H176" s="27" t="n">
        <x:v>3798</x:v>
      </x:c>
      <x:c r="I176" s="22" t="n">
        <x:f>IF(ISNUMBER(G176),ROUND(F176*G176,2),"")</x:f>
        <x:v>3798</x:v>
      </x:c>
      <x:c r="J176" s="22" t="n">
        <x:f>IF(ISNUMBER(G176),ROUND(I176-H176,2),"")</x:f>
        <x:v>0</x:v>
      </x:c>
      <x:c r="K176" s="22" t="n">
        <x:f>IF(ISNUMBER(G176),ROUND((D176-F176)*G176,2),"")</x:f>
        <x:v>0</x:v>
      </x:c>
      <x:c r="L176" s="22" t="n">
        <x:v>0</x:v>
      </x:c>
      <x:c r="M176" s="22" t="n">
        <x:f>IF(ISNUMBER(G176),ROUND(D176*G176,2),IF(AND(ISNUMBER(L176),L176&gt;0),L176,"offen"))</x:f>
        <x:v>3798</x:v>
      </x:c>
      <x:c r="N176" s="17" t="str">
        <x:v>Offeriert</x:v>
      </x:c>
      <x:c r="O176" s="17" t="str"/>
      <x:c r="P176" s="17" t="str">
        <x:v>Gisler-Rohrbach S. 6</x:v>
      </x:c>
      <x:c r="Q176" s="17" t="str">
        <x:v>LV S. 6</x:v>
      </x:c>
    </x:row>
    <x:row r="177" ht="42" customHeight="1">
      <x:c r="A177" s="2" t="str">
        <x:v>Gisler-Rohrbach</x:v>
      </x:c>
      <x:c r="B177" s="2" t="str">
        <x:v>6.05</x:v>
      </x:c>
      <x:c r="C177" s="13" t="str">
        <x:v>Regie Bagger mit Maschinist</x:v>
      </x:c>
      <x:c r="D177" s="28" t="n">
        <x:v>16</x:v>
      </x:c>
      <x:c r="E177" s="28" t="str">
        <x:v>h</x:v>
      </x:c>
      <x:c r="F177" s="28" t="n">
        <x:v>16</x:v>
      </x:c>
      <x:c r="G177" s="11" t="n">
        <x:v>183.5</x:v>
      </x:c>
      <x:c r="H177" s="11" t="n">
        <x:v>2936</x:v>
      </x:c>
      <x:c r="I177" s="8" t="n">
        <x:f>IF(ISNUMBER(G177),ROUND(F177*G177,2),"")</x:f>
        <x:v>2936</x:v>
      </x:c>
      <x:c r="J177" s="8" t="n">
        <x:f>IF(ISNUMBER(G177),ROUND(I177-H177,2),"")</x:f>
        <x:v>0</x:v>
      </x:c>
      <x:c r="K177" s="8" t="n">
        <x:f>IF(ISNUMBER(G177),ROUND((D177-F177)*G177,2),"")</x:f>
        <x:v>0</x:v>
      </x:c>
      <x:c r="L177" s="8" t="n">
        <x:v>0</x:v>
      </x:c>
      <x:c r="M177" s="8" t="n">
        <x:f>IF(ISNUMBER(G177),ROUND(D177*G177,2),IF(AND(ISNUMBER(L177),L177&gt;0),L177,"offen"))</x:f>
        <x:v>2936</x:v>
      </x:c>
      <x:c r="N177" s="13" t="str">
        <x:v>Offeriert</x:v>
      </x:c>
      <x:c r="O177" s="13" t="str"/>
      <x:c r="P177" s="13" t="str">
        <x:v>Gisler-Rohrbach S. 6</x:v>
      </x:c>
      <x:c r="Q177" s="13" t="str">
        <x:v>LV S. 6</x:v>
      </x:c>
    </x:row>
    <x:row r="178" ht="42" customHeight="1">
      <x:c r="A178" s="16" t="str">
        <x:v>Seeriet</x:v>
      </x:c>
      <x:c r="B178" s="16" t="str">
        <x:v>1.01</x:v>
      </x:c>
      <x:c r="C178" s="17" t="str">
        <x:v>Baustelleninstallation</x:v>
      </x:c>
      <x:c r="D178" s="26" t="n">
        <x:v>1</x:v>
      </x:c>
      <x:c r="E178" s="26" t="str">
        <x:v>psch</x:v>
      </x:c>
      <x:c r="F178" s="26" t="n">
        <x:v>1</x:v>
      </x:c>
      <x:c r="G178" s="27" t="n">
        <x:v>40500</x:v>
      </x:c>
      <x:c r="H178" s="27" t="n">
        <x:v>40500</x:v>
      </x:c>
      <x:c r="I178" s="22" t="n">
        <x:f>IF(ISNUMBER(G178),ROUND(F178*G178,2),"")</x:f>
        <x:v>40500</x:v>
      </x:c>
      <x:c r="J178" s="22" t="n">
        <x:f>IF(ISNUMBER(G178),ROUND(I178-H178,2),"")</x:f>
        <x:v>0</x:v>
      </x:c>
      <x:c r="K178" s="22" t="n">
        <x:f>IF(ISNUMBER(G178),ROUND((D178-F178)*G178,2),"")</x:f>
        <x:v>0</x:v>
      </x:c>
      <x:c r="L178" s="22" t="n">
        <x:v>0</x:v>
      </x:c>
      <x:c r="M178" s="22" t="n">
        <x:f>IF(ISNUMBER(G178),ROUND(D178*G178,2),IF(AND(ISNUMBER(L178),L178&gt;0),L178,"offen"))</x:f>
        <x:v>40500</x:v>
      </x:c>
      <x:c r="N178" s="17" t="str">
        <x:v>Offeriert</x:v>
      </x:c>
      <x:c r="O178" s="17" t="str">
        <x:v>Nur 7 Monate; Dauerzuschlag separat im Vergleich.</x:v>
      </x:c>
      <x:c r="P178" s="17" t="str">
        <x:v>Seeriet S. 3</x:v>
      </x:c>
      <x:c r="Q178" s="17" t="str">
        <x:v>LV S. 3</x:v>
      </x:c>
    </x:row>
    <x:row r="179" ht="42" customHeight="1">
      <x:c r="A179" s="2" t="str">
        <x:v>Seeriet</x:v>
      </x:c>
      <x:c r="B179" s="2" t="str">
        <x:v>1.02</x:v>
      </x:c>
      <x:c r="C179" s="13" t="str">
        <x:v>Turmdrehkran</x:v>
      </x:c>
      <x:c r="D179" s="28" t="n">
        <x:v>1</x:v>
      </x:c>
      <x:c r="E179" s="28" t="str">
        <x:v>psch</x:v>
      </x:c>
      <x:c r="F179" s="28" t="n">
        <x:v>1</x:v>
      </x:c>
      <x:c r="G179" s="11" t="n">
        <x:v>48000</x:v>
      </x:c>
      <x:c r="H179" s="11" t="n">
        <x:v>48000</x:v>
      </x:c>
      <x:c r="I179" s="8" t="n">
        <x:f>IF(ISNUMBER(G179),ROUND(F179*G179,2),"")</x:f>
        <x:v>48000</x:v>
      </x:c>
      <x:c r="J179" s="8" t="n">
        <x:f>IF(ISNUMBER(G179),ROUND(I179-H179,2),"")</x:f>
        <x:v>0</x:v>
      </x:c>
      <x:c r="K179" s="8" t="n">
        <x:f>IF(ISNUMBER(G179),ROUND((D179-F179)*G179,2),"")</x:f>
        <x:v>0</x:v>
      </x:c>
      <x:c r="L179" s="8" t="n">
        <x:v>0</x:v>
      </x:c>
      <x:c r="M179" s="8" t="n">
        <x:f>IF(ISNUMBER(G179),ROUND(D179*G179,2),IF(AND(ISNUMBER(L179),L179&gt;0),L179,"offen"))</x:f>
        <x:v>48000</x:v>
      </x:c>
      <x:c r="N179" s="13" t="str">
        <x:v>Offeriert</x:v>
      </x:c>
      <x:c r="O179" s="13" t="str">
        <x:v>Nur 7 Monate; Dauerzuschlag separat im Vergleich.</x:v>
      </x:c>
      <x:c r="P179" s="13" t="str">
        <x:v>Seeriet S. 3</x:v>
      </x:c>
      <x:c r="Q179" s="13" t="str">
        <x:v>LV S. 3</x:v>
      </x:c>
    </x:row>
    <x:row r="180" ht="42" customHeight="1">
      <x:c r="A180" s="16" t="str">
        <x:v>Seeriet</x:v>
      </x:c>
      <x:c r="B180" s="16" t="str">
        <x:v>1.03</x:v>
      </x:c>
      <x:c r="C180" s="17" t="str">
        <x:v>Bauzaun mobil</x:v>
      </x:c>
      <x:c r="D180" s="26" t="n">
        <x:v>120</x:v>
      </x:c>
      <x:c r="E180" s="26" t="str">
        <x:v>m</x:v>
      </x:c>
      <x:c r="F180" s="26" t="n">
        <x:v>120</x:v>
      </x:c>
      <x:c r="G180" s="27" t="n">
        <x:v>25.3</x:v>
      </x:c>
      <x:c r="H180" s="27" t="n">
        <x:v>3036</x:v>
      </x:c>
      <x:c r="I180" s="22" t="n">
        <x:f>IF(ISNUMBER(G180),ROUND(F180*G180,2),"")</x:f>
        <x:v>3036</x:v>
      </x:c>
      <x:c r="J180" s="22" t="n">
        <x:f>IF(ISNUMBER(G180),ROUND(I180-H180,2),"")</x:f>
        <x:v>0</x:v>
      </x:c>
      <x:c r="K180" s="22" t="n">
        <x:f>IF(ISNUMBER(G180),ROUND((D180-F180)*G180,2),"")</x:f>
        <x:v>0</x:v>
      </x:c>
      <x:c r="L180" s="22" t="n">
        <x:v>0</x:v>
      </x:c>
      <x:c r="M180" s="22" t="n">
        <x:f>IF(ISNUMBER(G180),ROUND(D180*G180,2),IF(AND(ISNUMBER(L180),L180&gt;0),L180,"offen"))</x:f>
        <x:v>3036</x:v>
      </x:c>
      <x:c r="N180" s="17" t="str">
        <x:v>Offeriert</x:v>
      </x:c>
      <x:c r="O180" s="17" t="str">
        <x:v>Nur 7 Monate; Dauerzuschlag separat im Vergleich.</x:v>
      </x:c>
      <x:c r="P180" s="17" t="str">
        <x:v>Seeriet S. 3</x:v>
      </x:c>
      <x:c r="Q180" s="17" t="str">
        <x:v>LV S. 3</x:v>
      </x:c>
    </x:row>
    <x:row r="181" ht="42" customHeight="1">
      <x:c r="A181" s="2" t="str">
        <x:v>Seeriet</x:v>
      </x:c>
      <x:c r="B181" s="2" t="str">
        <x:v>1.04</x:v>
      </x:c>
      <x:c r="C181" s="13" t="str">
        <x:v>Bauwasser und Baustrom</x:v>
      </x:c>
      <x:c r="D181" s="28" t="n">
        <x:v>1</x:v>
      </x:c>
      <x:c r="E181" s="28" t="str">
        <x:v>psch</x:v>
      </x:c>
      <x:c r="F181" s="28" t="n">
        <x:v>1</x:v>
      </x:c>
      <x:c r="G181" s="29" t="n">
        <x:v>0</x:v>
      </x:c>
      <x:c r="H181" s="29" t="n">
        <x:v>0</x:v>
      </x:c>
      <x:c r="I181" s="25" t="n">
        <x:f>IF(ISNUMBER(G181),ROUND(F181*G181,2),"")</x:f>
        <x:v>0</x:v>
      </x:c>
      <x:c r="J181" s="25" t="n">
        <x:f>IF(ISNUMBER(G181),ROUND(I181-H181,2),"")</x:f>
        <x:v>0</x:v>
      </x:c>
      <x:c r="K181" s="25" t="n">
        <x:f>IF(ISNUMBER(G181),ROUND((D181-F181)*G181,2),"")</x:f>
        <x:v>0</x:v>
      </x:c>
      <x:c r="L181" s="25" t="n">
        <x:v>0</x:v>
      </x:c>
      <x:c r="M181" s="25" t="n">
        <x:f>IF(ISNUMBER(G181),ROUND(D181*G181,2),IF(AND(ISNUMBER(L181),L181&gt;0),L181,"offen"))</x:f>
        <x:v>0</x:v>
      </x:c>
      <x:c r="N181" s="21" t="str">
        <x:v>Enthalten</x:v>
      </x:c>
      <x:c r="O181" s="21" t="str">
        <x:v>In Pos. 1.01 enthalten; kein Zuschlag.</x:v>
      </x:c>
      <x:c r="P181" s="13" t="str">
        <x:v>Seeriet S. 3</x:v>
      </x:c>
      <x:c r="Q181" s="13" t="str">
        <x:v>LV S. 3</x:v>
      </x:c>
    </x:row>
    <x:row r="182" ht="42" customHeight="1">
      <x:c r="A182" s="16" t="str">
        <x:v>Seeriet</x:v>
      </x:c>
      <x:c r="B182" s="16" t="str">
        <x:v>1.05</x:v>
      </x:c>
      <x:c r="C182" s="17" t="str">
        <x:v>Baustellenzufahrt</x:v>
      </x:c>
      <x:c r="D182" s="26" t="n">
        <x:v>180</x:v>
      </x:c>
      <x:c r="E182" s="26" t="str">
        <x:v>m2</x:v>
      </x:c>
      <x:c r="F182" s="26" t="n">
        <x:v>180</x:v>
      </x:c>
      <x:c r="G182" s="27" t="n">
        <x:v>32.8</x:v>
      </x:c>
      <x:c r="H182" s="27" t="n">
        <x:v>5904</x:v>
      </x:c>
      <x:c r="I182" s="22" t="n">
        <x:f>IF(ISNUMBER(G182),ROUND(F182*G182,2),"")</x:f>
        <x:v>5904</x:v>
      </x:c>
      <x:c r="J182" s="22" t="n">
        <x:f>IF(ISNUMBER(G182),ROUND(I182-H182,2),"")</x:f>
        <x:v>0</x:v>
      </x:c>
      <x:c r="K182" s="22" t="n">
        <x:f>IF(ISNUMBER(G182),ROUND((D182-F182)*G182,2),"")</x:f>
        <x:v>0</x:v>
      </x:c>
      <x:c r="L182" s="22" t="n">
        <x:v>0</x:v>
      </x:c>
      <x:c r="M182" s="22" t="n">
        <x:f>IF(ISNUMBER(G182),ROUND(D182*G182,2),IF(AND(ISNUMBER(L182),L182&gt;0),L182,"offen"))</x:f>
        <x:v>5904</x:v>
      </x:c>
      <x:c r="N182" s="17" t="str">
        <x:v>Offeriert</x:v>
      </x:c>
      <x:c r="O182" s="17" t="str"/>
      <x:c r="P182" s="17" t="str">
        <x:v>Seeriet S. 3</x:v>
      </x:c>
      <x:c r="Q182" s="17" t="str">
        <x:v>LV S. 3</x:v>
      </x:c>
    </x:row>
    <x:row r="183" ht="42" customHeight="1">
      <x:c r="A183" s="2" t="str">
        <x:v>Seeriet</x:v>
      </x:c>
      <x:c r="B183" s="2" t="str">
        <x:v>2.01</x:v>
      </x:c>
      <x:c r="C183" s="13" t="str">
        <x:v>Humus abtragen</x:v>
      </x:c>
      <x:c r="D183" s="28" t="n">
        <x:v>850</x:v>
      </x:c>
      <x:c r="E183" s="28" t="str">
        <x:v>m2</x:v>
      </x:c>
      <x:c r="F183" s="28" t="n">
        <x:v>850</x:v>
      </x:c>
      <x:c r="G183" s="11" t="n">
        <x:v>6.55</x:v>
      </x:c>
      <x:c r="H183" s="11" t="n">
        <x:v>5567.5</x:v>
      </x:c>
      <x:c r="I183" s="8" t="n">
        <x:f>IF(ISNUMBER(G183),ROUND(F183*G183,2),"")</x:f>
        <x:v>5567.5</x:v>
      </x:c>
      <x:c r="J183" s="8" t="n">
        <x:f>IF(ISNUMBER(G183),ROUND(I183-H183,2),"")</x:f>
        <x:v>0</x:v>
      </x:c>
      <x:c r="K183" s="8" t="n">
        <x:f>IF(ISNUMBER(G183),ROUND((D183-F183)*G183,2),"")</x:f>
        <x:v>0</x:v>
      </x:c>
      <x:c r="L183" s="8" t="n">
        <x:v>0</x:v>
      </x:c>
      <x:c r="M183" s="8" t="n">
        <x:f>IF(ISNUMBER(G183),ROUND(D183*G183,2),IF(AND(ISNUMBER(L183),L183&gt;0),L183,"offen"))</x:f>
        <x:v>5567.5</x:v>
      </x:c>
      <x:c r="N183" s="13" t="str">
        <x:v>Offeriert</x:v>
      </x:c>
      <x:c r="O183" s="13" t="str"/>
      <x:c r="P183" s="13" t="str">
        <x:v>Seeriet S. 3</x:v>
      </x:c>
      <x:c r="Q183" s="13" t="str">
        <x:v>LV S. 3</x:v>
      </x:c>
    </x:row>
    <x:row r="184" ht="42" customHeight="1">
      <x:c r="A184" s="16" t="str">
        <x:v>Seeriet</x:v>
      </x:c>
      <x:c r="B184" s="16" t="str">
        <x:v>2.02</x:v>
      </x:c>
      <x:c r="C184" s="17" t="str">
        <x:v>Baugrubenaushub</x:v>
      </x:c>
      <x:c r="D184" s="26" t="n">
        <x:v>1450</x:v>
      </x:c>
      <x:c r="E184" s="26" t="str">
        <x:v>m3</x:v>
      </x:c>
      <x:c r="F184" s="26" t="n">
        <x:v>1450</x:v>
      </x:c>
      <x:c r="G184" s="27" t="n">
        <x:v>22.35</x:v>
      </x:c>
      <x:c r="H184" s="27" t="n">
        <x:v>32407.5</x:v>
      </x:c>
      <x:c r="I184" s="22" t="n">
        <x:f>IF(ISNUMBER(G184),ROUND(F184*G184,2),"")</x:f>
        <x:v>32407.5</x:v>
      </x:c>
      <x:c r="J184" s="22" t="n">
        <x:f>IF(ISNUMBER(G184),ROUND(I184-H184,2),"")</x:f>
        <x:v>0</x:v>
      </x:c>
      <x:c r="K184" s="22" t="n">
        <x:f>IF(ISNUMBER(G184),ROUND((D184-F184)*G184,2),"")</x:f>
        <x:v>0</x:v>
      </x:c>
      <x:c r="L184" s="22" t="n">
        <x:v>0</x:v>
      </x:c>
      <x:c r="M184" s="22" t="n">
        <x:f>IF(ISNUMBER(G184),ROUND(D184*G184,2),IF(AND(ISNUMBER(L184),L184&gt;0),L184,"offen"))</x:f>
        <x:v>32407.5</x:v>
      </x:c>
      <x:c r="N184" s="17" t="str">
        <x:v>Offeriert</x:v>
      </x:c>
      <x:c r="O184" s="17" t="str"/>
      <x:c r="P184" s="17" t="str">
        <x:v>Seeriet S. 3</x:v>
      </x:c>
      <x:c r="Q184" s="17" t="str">
        <x:v>LV S. 3</x:v>
      </x:c>
    </x:row>
    <x:row r="185" ht="42" customHeight="1">
      <x:c r="A185" s="2" t="str">
        <x:v>Seeriet</x:v>
      </x:c>
      <x:c r="B185" s="2" t="str">
        <x:v>2.03</x:v>
      </x:c>
      <x:c r="C185" s="13" t="str">
        <x:v>Aushub für Vertiefungen</x:v>
      </x:c>
      <x:c r="D185" s="28" t="n">
        <x:v>38</x:v>
      </x:c>
      <x:c r="E185" s="28" t="str">
        <x:v>m3</x:v>
      </x:c>
      <x:c r="F185" s="28" t="n">
        <x:v>38</x:v>
      </x:c>
      <x:c r="G185" s="11" t="n">
        <x:v>79.85</x:v>
      </x:c>
      <x:c r="H185" s="11" t="n">
        <x:v>3034.3</x:v>
      </x:c>
      <x:c r="I185" s="8" t="n">
        <x:f>IF(ISNUMBER(G185),ROUND(F185*G185,2),"")</x:f>
        <x:v>3034.3</x:v>
      </x:c>
      <x:c r="J185" s="8" t="n">
        <x:f>IF(ISNUMBER(G185),ROUND(I185-H185,2),"")</x:f>
        <x:v>0</x:v>
      </x:c>
      <x:c r="K185" s="8" t="n">
        <x:f>IF(ISNUMBER(G185),ROUND((D185-F185)*G185,2),"")</x:f>
        <x:v>0</x:v>
      </x:c>
      <x:c r="L185" s="8" t="n">
        <x:v>0</x:v>
      </x:c>
      <x:c r="M185" s="8" t="n">
        <x:f>IF(ISNUMBER(G185),ROUND(D185*G185,2),IF(AND(ISNUMBER(L185),L185&gt;0),L185,"offen"))</x:f>
        <x:v>3034.3</x:v>
      </x:c>
      <x:c r="N185" s="13" t="str">
        <x:v>Offeriert</x:v>
      </x:c>
      <x:c r="O185" s="13" t="str"/>
      <x:c r="P185" s="13" t="str">
        <x:v>Seeriet S. 3</x:v>
      </x:c>
      <x:c r="Q185" s="13" t="str">
        <x:v>LV S. 3</x:v>
      </x:c>
    </x:row>
    <x:row r="186" ht="42" customHeight="1">
      <x:c r="A186" s="16" t="str">
        <x:v>Seeriet</x:v>
      </x:c>
      <x:c r="B186" s="16" t="str">
        <x:v>2.04</x:v>
      </x:c>
      <x:c r="C186" s="17" t="str">
        <x:v>Aushubmaterial abführen und entsorgen</x:v>
      </x:c>
      <x:c r="D186" s="26" t="n">
        <x:v>1300</x:v>
      </x:c>
      <x:c r="E186" s="26" t="str">
        <x:v>m3</x:v>
      </x:c>
      <x:c r="F186" s="26" t="n">
        <x:v>1300</x:v>
      </x:c>
      <x:c r="G186" s="27" t="n">
        <x:v>42.15</x:v>
      </x:c>
      <x:c r="H186" s="27" t="n">
        <x:v>54795</x:v>
      </x:c>
      <x:c r="I186" s="22" t="n">
        <x:f>IF(ISNUMBER(G186),ROUND(F186*G186,2),"")</x:f>
        <x:v>54795</x:v>
      </x:c>
      <x:c r="J186" s="22" t="n">
        <x:f>IF(ISNUMBER(G186),ROUND(I186-H186,2),"")</x:f>
        <x:v>0</x:v>
      </x:c>
      <x:c r="K186" s="22" t="n">
        <x:f>IF(ISNUMBER(G186),ROUND((D186-F186)*G186,2),"")</x:f>
        <x:v>0</x:v>
      </x:c>
      <x:c r="L186" s="22" t="n">
        <x:v>0</x:v>
      </x:c>
      <x:c r="M186" s="22" t="n">
        <x:f>IF(ISNUMBER(G186),ROUND(D186*G186,2),IF(AND(ISNUMBER(L186),L186&gt;0),L186,"offen"))</x:f>
        <x:v>54795</x:v>
      </x:c>
      <x:c r="N186" s="17" t="str">
        <x:v>Offeriert</x:v>
      </x:c>
      <x:c r="O186" s="17" t="str"/>
      <x:c r="P186" s="17" t="str">
        <x:v>Seeriet S. 3</x:v>
      </x:c>
      <x:c r="Q186" s="17" t="str">
        <x:v>LV S. 3</x:v>
      </x:c>
    </x:row>
    <x:row r="187" ht="42" customHeight="1">
      <x:c r="A187" s="2" t="str">
        <x:v>Seeriet</x:v>
      </x:c>
      <x:c r="B187" s="2" t="str">
        <x:v>2.05</x:v>
      </x:c>
      <x:c r="C187" s="13" t="str">
        <x:v>Böschungen schützen</x:v>
      </x:c>
      <x:c r="D187" s="28" t="n">
        <x:v>420</x:v>
      </x:c>
      <x:c r="E187" s="28" t="str">
        <x:v>m2</x:v>
      </x:c>
      <x:c r="F187" s="28" t="n">
        <x:v>420</x:v>
      </x:c>
      <x:c r="G187" s="11" t="n">
        <x:v>8.15</x:v>
      </x:c>
      <x:c r="H187" s="11" t="n">
        <x:v>3423</x:v>
      </x:c>
      <x:c r="I187" s="8" t="n">
        <x:f>IF(ISNUMBER(G187),ROUND(F187*G187,2),"")</x:f>
        <x:v>3423</x:v>
      </x:c>
      <x:c r="J187" s="8" t="n">
        <x:f>IF(ISNUMBER(G187),ROUND(I187-H187,2),"")</x:f>
        <x:v>0</x:v>
      </x:c>
      <x:c r="K187" s="8" t="n">
        <x:f>IF(ISNUMBER(G187),ROUND((D187-F187)*G187,2),"")</x:f>
        <x:v>0</x:v>
      </x:c>
      <x:c r="L187" s="8" t="n">
        <x:v>0</x:v>
      </x:c>
      <x:c r="M187" s="8" t="n">
        <x:f>IF(ISNUMBER(G187),ROUND(D187*G187,2),IF(AND(ISNUMBER(L187),L187&gt;0),L187,"offen"))</x:f>
        <x:v>3423</x:v>
      </x:c>
      <x:c r="N187" s="13" t="str">
        <x:v>Offeriert</x:v>
      </x:c>
      <x:c r="O187" s="13" t="str"/>
      <x:c r="P187" s="13" t="str">
        <x:v>Seeriet S. 3</x:v>
      </x:c>
      <x:c r="Q187" s="13" t="str">
        <x:v>LV S. 3</x:v>
      </x:c>
    </x:row>
    <x:row r="188" ht="42" customHeight="1">
      <x:c r="A188" s="16" t="str">
        <x:v>Seeriet</x:v>
      </x:c>
      <x:c r="B188" s="16" t="str">
        <x:v>2.06</x:v>
      </x:c>
      <x:c r="C188" s="17" t="str">
        <x:v>Hinterfüllen</x:v>
      </x:c>
      <x:c r="D188" s="26" t="n">
        <x:v>260</x:v>
      </x:c>
      <x:c r="E188" s="26" t="str">
        <x:v>m3</x:v>
      </x:c>
      <x:c r="F188" s="26" t="n">
        <x:v>260</x:v>
      </x:c>
      <x:c r="G188" s="27" t="n">
        <x:v>27.8</x:v>
      </x:c>
      <x:c r="H188" s="27" t="n">
        <x:v>7228</x:v>
      </x:c>
      <x:c r="I188" s="22" t="n">
        <x:f>IF(ISNUMBER(G188),ROUND(F188*G188,2),"")</x:f>
        <x:v>7228</x:v>
      </x:c>
      <x:c r="J188" s="22" t="n">
        <x:f>IF(ISNUMBER(G188),ROUND(I188-H188,2),"")</x:f>
        <x:v>0</x:v>
      </x:c>
      <x:c r="K188" s="22" t="n">
        <x:f>IF(ISNUMBER(G188),ROUND((D188-F188)*G188,2),"")</x:f>
        <x:v>0</x:v>
      </x:c>
      <x:c r="L188" s="22" t="n">
        <x:v>0</x:v>
      </x:c>
      <x:c r="M188" s="22" t="n">
        <x:f>IF(ISNUMBER(G188),ROUND(D188*G188,2),IF(AND(ISNUMBER(L188),L188&gt;0),L188,"offen"))</x:f>
        <x:v>7228</x:v>
      </x:c>
      <x:c r="N188" s="17" t="str">
        <x:v>Offeriert</x:v>
      </x:c>
      <x:c r="O188" s="17" t="str"/>
      <x:c r="P188" s="17" t="str">
        <x:v>Seeriet S. 3</x:v>
      </x:c>
      <x:c r="Q188" s="17" t="str">
        <x:v>LV S. 3</x:v>
      </x:c>
    </x:row>
    <x:row r="189" ht="42" customHeight="1">
      <x:c r="A189" s="2" t="str">
        <x:v>Seeriet</x:v>
      </x:c>
      <x:c r="B189" s="2" t="str">
        <x:v>2.07</x:v>
      </x:c>
      <x:c r="C189" s="13" t="str">
        <x:v>Wasserhaltung</x:v>
      </x:c>
      <x:c r="D189" s="28" t="n">
        <x:v>1</x:v>
      </x:c>
      <x:c r="E189" s="28" t="str">
        <x:v>psch</x:v>
      </x:c>
      <x:c r="F189" s="28" t="n">
        <x:v>1</x:v>
      </x:c>
      <x:c r="G189" s="11" t="n">
        <x:v>9500</x:v>
      </x:c>
      <x:c r="H189" s="11" t="n">
        <x:v>9500</x:v>
      </x:c>
      <x:c r="I189" s="8" t="n">
        <x:f>IF(ISNUMBER(G189),ROUND(F189*G189,2),"")</x:f>
        <x:v>9500</x:v>
      </x:c>
      <x:c r="J189" s="8" t="n">
        <x:f>IF(ISNUMBER(G189),ROUND(I189-H189,2),"")</x:f>
        <x:v>0</x:v>
      </x:c>
      <x:c r="K189" s="8" t="n">
        <x:f>IF(ISNUMBER(G189),ROUND((D189-F189)*G189,2),"")</x:f>
        <x:v>0</x:v>
      </x:c>
      <x:c r="L189" s="8" t="n">
        <x:v>0</x:v>
      </x:c>
      <x:c r="M189" s="8" t="n">
        <x:f>IF(ISNUMBER(G189),ROUND(D189*G189,2),IF(AND(ISNUMBER(L189),L189&gt;0),L189,"offen"))</x:f>
        <x:v>9500</x:v>
      </x:c>
      <x:c r="N189" s="13" t="str">
        <x:v>Offeriert</x:v>
      </x:c>
      <x:c r="O189" s="13" t="str"/>
      <x:c r="P189" s="13" t="str">
        <x:v>Seeriet S. 4</x:v>
      </x:c>
      <x:c r="Q189" s="13" t="str">
        <x:v>LV S. 4</x:v>
      </x:c>
    </x:row>
    <x:row r="190" ht="42" customHeight="1">
      <x:c r="A190" s="16" t="str">
        <x:v>Seeriet</x:v>
      </x:c>
      <x:c r="B190" s="16" t="str">
        <x:v>3.01</x:v>
      </x:c>
      <x:c r="C190" s="17" t="str">
        <x:v>Grabenaushub Leitungen</x:v>
      </x:c>
      <x:c r="D190" s="26" t="n">
        <x:v>95</x:v>
      </x:c>
      <x:c r="E190" s="26" t="str">
        <x:v>m</x:v>
      </x:c>
      <x:c r="F190" s="26" t="n">
        <x:v>95</x:v>
      </x:c>
      <x:c r="G190" s="27" t="n">
        <x:v>64.3</x:v>
      </x:c>
      <x:c r="H190" s="27" t="n">
        <x:v>6108.5</x:v>
      </x:c>
      <x:c r="I190" s="22" t="n">
        <x:f>IF(ISNUMBER(G190),ROUND(F190*G190,2),"")</x:f>
        <x:v>6108.5</x:v>
      </x:c>
      <x:c r="J190" s="22" t="n">
        <x:f>IF(ISNUMBER(G190),ROUND(I190-H190,2),"")</x:f>
        <x:v>0</x:v>
      </x:c>
      <x:c r="K190" s="22" t="n">
        <x:f>IF(ISNUMBER(G190),ROUND((D190-F190)*G190,2),"")</x:f>
        <x:v>0</x:v>
      </x:c>
      <x:c r="L190" s="22" t="n">
        <x:v>0</x:v>
      </x:c>
      <x:c r="M190" s="22" t="n">
        <x:f>IF(ISNUMBER(G190),ROUND(D190*G190,2),IF(AND(ISNUMBER(L190),L190&gt;0),L190,"offen"))</x:f>
        <x:v>6108.5</x:v>
      </x:c>
      <x:c r="N190" s="17" t="str">
        <x:v>Offeriert</x:v>
      </x:c>
      <x:c r="O190" s="17" t="str"/>
      <x:c r="P190" s="17" t="str">
        <x:v>Seeriet S. 4</x:v>
      </x:c>
      <x:c r="Q190" s="17" t="str">
        <x:v>LV S. 4</x:v>
      </x:c>
    </x:row>
    <x:row r="191" ht="42" customHeight="1">
      <x:c r="A191" s="2" t="str">
        <x:v>Seeriet</x:v>
      </x:c>
      <x:c r="B191" s="2" t="str">
        <x:v>3.02</x:v>
      </x:c>
      <x:c r="C191" s="13" t="str">
        <x:v>Grundleitung PP DN 125</x:v>
      </x:c>
      <x:c r="D191" s="28" t="n">
        <x:v>62</x:v>
      </x:c>
      <x:c r="E191" s="28" t="str">
        <x:v>m</x:v>
      </x:c>
      <x:c r="F191" s="28" t="n">
        <x:v>62</x:v>
      </x:c>
      <x:c r="G191" s="11" t="n">
        <x:v>55</x:v>
      </x:c>
      <x:c r="H191" s="11" t="n">
        <x:v>3410</x:v>
      </x:c>
      <x:c r="I191" s="8" t="n">
        <x:f>IF(ISNUMBER(G191),ROUND(F191*G191,2),"")</x:f>
        <x:v>3410</x:v>
      </x:c>
      <x:c r="J191" s="8" t="n">
        <x:f>IF(ISNUMBER(G191),ROUND(I191-H191,2),"")</x:f>
        <x:v>0</x:v>
      </x:c>
      <x:c r="K191" s="8" t="n">
        <x:f>IF(ISNUMBER(G191),ROUND((D191-F191)*G191,2),"")</x:f>
        <x:v>0</x:v>
      </x:c>
      <x:c r="L191" s="8" t="n">
        <x:v>0</x:v>
      </x:c>
      <x:c r="M191" s="8" t="n">
        <x:f>IF(ISNUMBER(G191),ROUND(D191*G191,2),IF(AND(ISNUMBER(L191),L191&gt;0),L191,"offen"))</x:f>
        <x:v>3410</x:v>
      </x:c>
      <x:c r="N191" s="13" t="str">
        <x:v>Offeriert</x:v>
      </x:c>
      <x:c r="O191" s="13" t="str"/>
      <x:c r="P191" s="13" t="str">
        <x:v>Seeriet S. 4</x:v>
      </x:c>
      <x:c r="Q191" s="13" t="str">
        <x:v>LV S. 4</x:v>
      </x:c>
    </x:row>
    <x:row r="192" ht="42" customHeight="1">
      <x:c r="A192" s="16" t="str">
        <x:v>Seeriet</x:v>
      </x:c>
      <x:c r="B192" s="16" t="str">
        <x:v>3.03</x:v>
      </x:c>
      <x:c r="C192" s="17" t="str">
        <x:v>Grundleitung PP DN 160</x:v>
      </x:c>
      <x:c r="D192" s="26" t="n">
        <x:v>48</x:v>
      </x:c>
      <x:c r="E192" s="26" t="str">
        <x:v>m</x:v>
      </x:c>
      <x:c r="F192" s="26" t="n">
        <x:v>48</x:v>
      </x:c>
      <x:c r="G192" s="27" t="n">
        <x:v>72.2</x:v>
      </x:c>
      <x:c r="H192" s="27" t="n">
        <x:v>3465.6</x:v>
      </x:c>
      <x:c r="I192" s="22" t="n">
        <x:f>IF(ISNUMBER(G192),ROUND(F192*G192,2),"")</x:f>
        <x:v>3465.6</x:v>
      </x:c>
      <x:c r="J192" s="22" t="n">
        <x:f>IF(ISNUMBER(G192),ROUND(I192-H192,2),"")</x:f>
        <x:v>0</x:v>
      </x:c>
      <x:c r="K192" s="22" t="n">
        <x:f>IF(ISNUMBER(G192),ROUND((D192-F192)*G192,2),"")</x:f>
        <x:v>0</x:v>
      </x:c>
      <x:c r="L192" s="22" t="n">
        <x:v>0</x:v>
      </x:c>
      <x:c r="M192" s="22" t="n">
        <x:f>IF(ISNUMBER(G192),ROUND(D192*G192,2),IF(AND(ISNUMBER(L192),L192&gt;0),L192,"offen"))</x:f>
        <x:v>3465.6</x:v>
      </x:c>
      <x:c r="N192" s="17" t="str">
        <x:v>Offeriert</x:v>
      </x:c>
      <x:c r="O192" s="17" t="str"/>
      <x:c r="P192" s="17" t="str">
        <x:v>Seeriet S. 4</x:v>
      </x:c>
      <x:c r="Q192" s="17" t="str">
        <x:v>LV S. 4</x:v>
      </x:c>
    </x:row>
    <x:row r="193" ht="42" customHeight="1">
      <x:c r="A193" s="2" t="str">
        <x:v>Seeriet</x:v>
      </x:c>
      <x:c r="B193" s="2" t="str">
        <x:v>3.04</x:v>
      </x:c>
      <x:c r="C193" s="13" t="str">
        <x:v>Kontrollschacht DN 800</x:v>
      </x:c>
      <x:c r="D193" s="28" t="n">
        <x:v>3</x:v>
      </x:c>
      <x:c r="E193" s="28" t="str">
        <x:v>st</x:v>
      </x:c>
      <x:c r="F193" s="28" t="n">
        <x:v>3</x:v>
      </x:c>
      <x:c r="G193" s="11" t="n">
        <x:v>2720</x:v>
      </x:c>
      <x:c r="H193" s="11" t="n">
        <x:v>8160</x:v>
      </x:c>
      <x:c r="I193" s="8" t="n">
        <x:f>IF(ISNUMBER(G193),ROUND(F193*G193,2),"")</x:f>
        <x:v>8160</x:v>
      </x:c>
      <x:c r="J193" s="8" t="n">
        <x:f>IF(ISNUMBER(G193),ROUND(I193-H193,2),"")</x:f>
        <x:v>0</x:v>
      </x:c>
      <x:c r="K193" s="8" t="n">
        <x:f>IF(ISNUMBER(G193),ROUND((D193-F193)*G193,2),"")</x:f>
        <x:v>0</x:v>
      </x:c>
      <x:c r="L193" s="8" t="n">
        <x:v>0</x:v>
      </x:c>
      <x:c r="M193" s="8" t="n">
        <x:f>IF(ISNUMBER(G193),ROUND(D193*G193,2),IF(AND(ISNUMBER(L193),L193&gt;0),L193,"offen"))</x:f>
        <x:v>8160</x:v>
      </x:c>
      <x:c r="N193" s="13" t="str">
        <x:v>Offeriert</x:v>
      </x:c>
      <x:c r="O193" s="13" t="str"/>
      <x:c r="P193" s="13" t="str">
        <x:v>Seeriet S. 4</x:v>
      </x:c>
      <x:c r="Q193" s="13" t="str">
        <x:v>LV S. 4</x:v>
      </x:c>
    </x:row>
    <x:row r="194" ht="42" customHeight="1">
      <x:c r="A194" s="16" t="str">
        <x:v>Seeriet</x:v>
      </x:c>
      <x:c r="B194" s="16" t="str">
        <x:v>3.05</x:v>
      </x:c>
      <x:c r="C194" s="17" t="str">
        <x:v>Sickerleitung</x:v>
      </x:c>
      <x:c r="D194" s="26" t="n">
        <x:v>110</x:v>
      </x:c>
      <x:c r="E194" s="26" t="str">
        <x:v>m</x:v>
      </x:c>
      <x:c r="F194" s="26" t="n">
        <x:v>110</x:v>
      </x:c>
      <x:c r="G194" s="27" t="n">
        <x:v>62.15</x:v>
      </x:c>
      <x:c r="H194" s="27" t="n">
        <x:v>6836.5</x:v>
      </x:c>
      <x:c r="I194" s="22" t="n">
        <x:f>IF(ISNUMBER(G194),ROUND(F194*G194,2),"")</x:f>
        <x:v>6836.5</x:v>
      </x:c>
      <x:c r="J194" s="22" t="n">
        <x:f>IF(ISNUMBER(G194),ROUND(I194-H194,2),"")</x:f>
        <x:v>0</x:v>
      </x:c>
      <x:c r="K194" s="22" t="n">
        <x:f>IF(ISNUMBER(G194),ROUND((D194-F194)*G194,2),"")</x:f>
        <x:v>0</x:v>
      </x:c>
      <x:c r="L194" s="22" t="n">
        <x:v>0</x:v>
      </x:c>
      <x:c r="M194" s="22" t="n">
        <x:f>IF(ISNUMBER(G194),ROUND(D194*G194,2),IF(AND(ISNUMBER(L194),L194&gt;0),L194,"offen"))</x:f>
        <x:v>6836.5</x:v>
      </x:c>
      <x:c r="N194" s="17" t="str">
        <x:v>Offeriert</x:v>
      </x:c>
      <x:c r="O194" s="17" t="str"/>
      <x:c r="P194" s="17" t="str">
        <x:v>Seeriet S. 4</x:v>
      </x:c>
      <x:c r="Q194" s="17" t="str">
        <x:v>LV S. 4</x:v>
      </x:c>
    </x:row>
    <x:row r="195" ht="42" customHeight="1">
      <x:c r="A195" s="2" t="str">
        <x:v>Seeriet</x:v>
      </x:c>
      <x:c r="B195" s="2" t="str">
        <x:v>3.06</x:v>
      </x:c>
      <x:c r="C195" s="13" t="str">
        <x:v>Anschluss öffentliche Leitung</x:v>
      </x:c>
      <x:c r="D195" s="28" t="n">
        <x:v>1</x:v>
      </x:c>
      <x:c r="E195" s="28" t="str">
        <x:v>st</x:v>
      </x:c>
      <x:c r="F195" s="28" t="n">
        <x:v>1</x:v>
      </x:c>
      <x:c r="G195" s="11" t="n">
        <x:v>2370</x:v>
      </x:c>
      <x:c r="H195" s="11" t="n">
        <x:v>2370</x:v>
      </x:c>
      <x:c r="I195" s="8" t="n">
        <x:f>IF(ISNUMBER(G195),ROUND(F195*G195,2),"")</x:f>
        <x:v>2370</x:v>
      </x:c>
      <x:c r="J195" s="8" t="n">
        <x:f>IF(ISNUMBER(G195),ROUND(I195-H195,2),"")</x:f>
        <x:v>0</x:v>
      </x:c>
      <x:c r="K195" s="8" t="n">
        <x:f>IF(ISNUMBER(G195),ROUND((D195-F195)*G195,2),"")</x:f>
        <x:v>0</x:v>
      </x:c>
      <x:c r="L195" s="8" t="n">
        <x:v>0</x:v>
      </x:c>
      <x:c r="M195" s="8" t="n">
        <x:f>IF(ISNUMBER(G195),ROUND(D195*G195,2),IF(AND(ISNUMBER(L195),L195&gt;0),L195,"offen"))</x:f>
        <x:v>2370</x:v>
      </x:c>
      <x:c r="N195" s="13" t="str">
        <x:v>Offeriert</x:v>
      </x:c>
      <x:c r="O195" s="13" t="str"/>
      <x:c r="P195" s="13" t="str">
        <x:v>Seeriet S. 4</x:v>
      </x:c>
      <x:c r="Q195" s="13" t="str">
        <x:v>LV S. 4</x:v>
      </x:c>
    </x:row>
    <x:row r="196" ht="42" customHeight="1">
      <x:c r="A196" s="16" t="str">
        <x:v>Seeriet</x:v>
      </x:c>
      <x:c r="B196" s="16" t="str">
        <x:v>3.07</x:v>
      </x:c>
      <x:c r="C196" s="17" t="str">
        <x:v>Dichtheitsprüfung und Kamera</x:v>
      </x:c>
      <x:c r="D196" s="26" t="n">
        <x:v>1</x:v>
      </x:c>
      <x:c r="E196" s="26" t="str">
        <x:v>psch</x:v>
      </x:c>
      <x:c r="F196" s="26" t="n">
        <x:v>1</x:v>
      </x:c>
      <x:c r="G196" s="27" t="n">
        <x:v>1800</x:v>
      </x:c>
      <x:c r="H196" s="27" t="n">
        <x:v>1800</x:v>
      </x:c>
      <x:c r="I196" s="22" t="n">
        <x:f>IF(ISNUMBER(G196),ROUND(F196*G196,2),"")</x:f>
        <x:v>1800</x:v>
      </x:c>
      <x:c r="J196" s="22" t="n">
        <x:f>IF(ISNUMBER(G196),ROUND(I196-H196,2),"")</x:f>
        <x:v>0</x:v>
      </x:c>
      <x:c r="K196" s="22" t="n">
        <x:f>IF(ISNUMBER(G196),ROUND((D196-F196)*G196,2),"")</x:f>
        <x:v>0</x:v>
      </x:c>
      <x:c r="L196" s="22" t="n">
        <x:v>0</x:v>
      </x:c>
      <x:c r="M196" s="22" t="n">
        <x:f>IF(ISNUMBER(G196),ROUND(D196*G196,2),IF(AND(ISNUMBER(L196),L196&gt;0),L196,"offen"))</x:f>
        <x:v>1800</x:v>
      </x:c>
      <x:c r="N196" s="17" t="str">
        <x:v>Offeriert</x:v>
      </x:c>
      <x:c r="O196" s="17" t="str"/>
      <x:c r="P196" s="17" t="str">
        <x:v>Seeriet S. 4</x:v>
      </x:c>
      <x:c r="Q196" s="17" t="str">
        <x:v>LV S. 4</x:v>
      </x:c>
    </x:row>
    <x:row r="197" ht="42" customHeight="1">
      <x:c r="A197" s="2" t="str">
        <x:v>Seeriet</x:v>
      </x:c>
      <x:c r="B197" s="2" t="str">
        <x:v>4.01</x:v>
      </x:c>
      <x:c r="C197" s="13" t="str">
        <x:v>Magerbeton</x:v>
      </x:c>
      <x:c r="D197" s="28" t="n">
        <x:v>520</x:v>
      </x:c>
      <x:c r="E197" s="28" t="str">
        <x:v>m2</x:v>
      </x:c>
      <x:c r="F197" s="28" t="n">
        <x:v>520</x:v>
      </x:c>
      <x:c r="G197" s="11" t="n">
        <x:v>14.6</x:v>
      </x:c>
      <x:c r="H197" s="11" t="n">
        <x:v>7592</x:v>
      </x:c>
      <x:c r="I197" s="8" t="n">
        <x:f>IF(ISNUMBER(G197),ROUND(F197*G197,2),"")</x:f>
        <x:v>7592</x:v>
      </x:c>
      <x:c r="J197" s="8" t="n">
        <x:f>IF(ISNUMBER(G197),ROUND(I197-H197,2),"")</x:f>
        <x:v>0</x:v>
      </x:c>
      <x:c r="K197" s="8" t="n">
        <x:f>IF(ISNUMBER(G197),ROUND((D197-F197)*G197,2),"")</x:f>
        <x:v>0</x:v>
      </x:c>
      <x:c r="L197" s="8" t="n">
        <x:v>0</x:v>
      </x:c>
      <x:c r="M197" s="8" t="n">
        <x:f>IF(ISNUMBER(G197),ROUND(D197*G197,2),IF(AND(ISNUMBER(L197),L197&gt;0),L197,"offen"))</x:f>
        <x:v>7592</x:v>
      </x:c>
      <x:c r="N197" s="13" t="str">
        <x:v>Offeriert</x:v>
      </x:c>
      <x:c r="O197" s="13" t="str"/>
      <x:c r="P197" s="13" t="str">
        <x:v>Seeriet S. 4</x:v>
      </x:c>
      <x:c r="Q197" s="13" t="str">
        <x:v>LV S. 4</x:v>
      </x:c>
    </x:row>
    <x:row r="198" ht="42" customHeight="1">
      <x:c r="A198" s="16" t="str">
        <x:v>Seeriet</x:v>
      </x:c>
      <x:c r="B198" s="16" t="str">
        <x:v>4.02</x:v>
      </x:c>
      <x:c r="C198" s="17" t="str">
        <x:v>Bodenplatte Stahlbeton</x:v>
      </x:c>
      <x:c r="D198" s="26" t="n">
        <x:v>156</x:v>
      </x:c>
      <x:c r="E198" s="26" t="str">
        <x:v>m3</x:v>
      </x:c>
      <x:c r="F198" s="26" t="n">
        <x:v>156</x:v>
      </x:c>
      <x:c r="G198" s="27" t="n">
        <x:v>225</x:v>
      </x:c>
      <x:c r="H198" s="27" t="n">
        <x:v>35100</x:v>
      </x:c>
      <x:c r="I198" s="22" t="n">
        <x:f>IF(ISNUMBER(G198),ROUND(F198*G198,2),"")</x:f>
        <x:v>35100</x:v>
      </x:c>
      <x:c r="J198" s="22" t="n">
        <x:f>IF(ISNUMBER(G198),ROUND(I198-H198,2),"")</x:f>
        <x:v>0</x:v>
      </x:c>
      <x:c r="K198" s="22" t="n">
        <x:f>IF(ISNUMBER(G198),ROUND((D198-F198)*G198,2),"")</x:f>
        <x:v>0</x:v>
      </x:c>
      <x:c r="L198" s="22" t="n">
        <x:v>0</x:v>
      </x:c>
      <x:c r="M198" s="22" t="n">
        <x:f>IF(ISNUMBER(G198),ROUND(D198*G198,2),IF(AND(ISNUMBER(L198),L198&gt;0),L198,"offen"))</x:f>
        <x:v>35100</x:v>
      </x:c>
      <x:c r="N198" s="17" t="str">
        <x:v>Offeriert</x:v>
      </x:c>
      <x:c r="O198" s="17" t="str"/>
      <x:c r="P198" s="17" t="str">
        <x:v>Seeriet S. 4</x:v>
      </x:c>
      <x:c r="Q198" s="17" t="str">
        <x:v>LV S. 4</x:v>
      </x:c>
    </x:row>
    <x:row r="199" ht="42" customHeight="1">
      <x:c r="A199" s="2" t="str">
        <x:v>Seeriet</x:v>
      </x:c>
      <x:c r="B199" s="2" t="str">
        <x:v>4.03</x:v>
      </x:c>
      <x:c r="C199" s="13" t="str">
        <x:v>Wände UG Stahlbeton</x:v>
      </x:c>
      <x:c r="D199" s="28" t="n">
        <x:v>118</x:v>
      </x:c>
      <x:c r="E199" s="28" t="str">
        <x:v>m3</x:v>
      </x:c>
      <x:c r="F199" s="28" t="n">
        <x:v>118</x:v>
      </x:c>
      <x:c r="G199" s="11" t="n">
        <x:v>285</x:v>
      </x:c>
      <x:c r="H199" s="11" t="n">
        <x:v>33630</x:v>
      </x:c>
      <x:c r="I199" s="8" t="n">
        <x:f>IF(ISNUMBER(G199),ROUND(F199*G199,2),"")</x:f>
        <x:v>33630</x:v>
      </x:c>
      <x:c r="J199" s="8" t="n">
        <x:f>IF(ISNUMBER(G199),ROUND(I199-H199,2),"")</x:f>
        <x:v>0</x:v>
      </x:c>
      <x:c r="K199" s="8" t="n">
        <x:f>IF(ISNUMBER(G199),ROUND((D199-F199)*G199,2),"")</x:f>
        <x:v>0</x:v>
      </x:c>
      <x:c r="L199" s="8" t="n">
        <x:v>0</x:v>
      </x:c>
      <x:c r="M199" s="8" t="n">
        <x:f>IF(ISNUMBER(G199),ROUND(D199*G199,2),IF(AND(ISNUMBER(L199),L199&gt;0),L199,"offen"))</x:f>
        <x:v>33630</x:v>
      </x:c>
      <x:c r="N199" s="13" t="str">
        <x:v>Offeriert</x:v>
      </x:c>
      <x:c r="O199" s="13" t="str"/>
      <x:c r="P199" s="13" t="str">
        <x:v>Seeriet S. 4</x:v>
      </x:c>
      <x:c r="Q199" s="13" t="str">
        <x:v>LV S. 4</x:v>
      </x:c>
    </x:row>
    <x:row r="200" ht="42" customHeight="1">
      <x:c r="A200" s="16" t="str">
        <x:v>Seeriet</x:v>
      </x:c>
      <x:c r="B200" s="16" t="str">
        <x:v>4.04</x:v>
      </x:c>
      <x:c r="C200" s="17" t="str">
        <x:v>Schalung Wände UG</x:v>
      </x:c>
      <x:c r="D200" s="26" t="n">
        <x:v>940</x:v>
      </x:c>
      <x:c r="E200" s="26" t="str">
        <x:v>m2</x:v>
      </x:c>
      <x:c r="F200" s="26" t="n">
        <x:v>940</x:v>
      </x:c>
      <x:c r="G200" s="27" t="n">
        <x:v>66.45</x:v>
      </x:c>
      <x:c r="H200" s="27" t="n">
        <x:v>62463</x:v>
      </x:c>
      <x:c r="I200" s="22" t="n">
        <x:f>IF(ISNUMBER(G200),ROUND(F200*G200,2),"")</x:f>
        <x:v>62463</x:v>
      </x:c>
      <x:c r="J200" s="22" t="n">
        <x:f>IF(ISNUMBER(G200),ROUND(I200-H200,2),"")</x:f>
        <x:v>0</x:v>
      </x:c>
      <x:c r="K200" s="22" t="n">
        <x:f>IF(ISNUMBER(G200),ROUND((D200-F200)*G200,2),"")</x:f>
        <x:v>0</x:v>
      </x:c>
      <x:c r="L200" s="22" t="n">
        <x:v>0</x:v>
      </x:c>
      <x:c r="M200" s="22" t="n">
        <x:f>IF(ISNUMBER(G200),ROUND(D200*G200,2),IF(AND(ISNUMBER(L200),L200&gt;0),L200,"offen"))</x:f>
        <x:v>62463</x:v>
      </x:c>
      <x:c r="N200" s="17" t="str">
        <x:v>Offeriert</x:v>
      </x:c>
      <x:c r="O200" s="17" t="str"/>
      <x:c r="P200" s="17" t="str">
        <x:v>Seeriet S. 4</x:v>
      </x:c>
      <x:c r="Q200" s="17" t="str">
        <x:v>LV S. 4</x:v>
      </x:c>
    </x:row>
    <x:row r="201" ht="42" customHeight="1">
      <x:c r="A201" s="2" t="str">
        <x:v>Seeriet</x:v>
      </x:c>
      <x:c r="B201" s="2" t="str">
        <x:v>4.05</x:v>
      </x:c>
      <x:c r="C201" s="13" t="str">
        <x:v>Decke über UG</x:v>
      </x:c>
      <x:c r="D201" s="28" t="n">
        <x:v>132</x:v>
      </x:c>
      <x:c r="E201" s="28" t="str">
        <x:v>m3</x:v>
      </x:c>
      <x:c r="F201" s="28" t="n">
        <x:v>132</x:v>
      </x:c>
      <x:c r="G201" s="11" t="n">
        <x:v>261</x:v>
      </x:c>
      <x:c r="H201" s="11" t="n">
        <x:v>34452</x:v>
      </x:c>
      <x:c r="I201" s="8" t="n">
        <x:f>IF(ISNUMBER(G201),ROUND(F201*G201,2),"")</x:f>
        <x:v>34452</x:v>
      </x:c>
      <x:c r="J201" s="8" t="n">
        <x:f>IF(ISNUMBER(G201),ROUND(I201-H201,2),"")</x:f>
        <x:v>0</x:v>
      </x:c>
      <x:c r="K201" s="8" t="n">
        <x:f>IF(ISNUMBER(G201),ROUND((D201-F201)*G201,2),"")</x:f>
        <x:v>0</x:v>
      </x:c>
      <x:c r="L201" s="8" t="n">
        <x:v>0</x:v>
      </x:c>
      <x:c r="M201" s="8" t="n">
        <x:f>IF(ISNUMBER(G201),ROUND(D201*G201,2),IF(AND(ISNUMBER(L201),L201&gt;0),L201,"offen"))</x:f>
        <x:v>34452</x:v>
      </x:c>
      <x:c r="N201" s="13" t="str">
        <x:v>Offeriert</x:v>
      </x:c>
      <x:c r="O201" s="13" t="str"/>
      <x:c r="P201" s="13" t="str">
        <x:v>Seeriet S. 4</x:v>
      </x:c>
      <x:c r="Q201" s="13" t="str">
        <x:v>LV S. 5</x:v>
      </x:c>
    </x:row>
    <x:row r="202" ht="42" customHeight="1">
      <x:c r="A202" s="16" t="str">
        <x:v>Seeriet</x:v>
      </x:c>
      <x:c r="B202" s="16" t="str">
        <x:v>4.06</x:v>
      </x:c>
      <x:c r="C202" s="17" t="str">
        <x:v>Schalung Decke über UG</x:v>
      </x:c>
      <x:c r="D202" s="26" t="n">
        <x:v>505</x:v>
      </x:c>
      <x:c r="E202" s="26" t="str">
        <x:v>m2</x:v>
      </x:c>
      <x:c r="F202" s="26" t="n">
        <x:v>505</x:v>
      </x:c>
      <x:c r="G202" s="27" t="n">
        <x:v>51.45</x:v>
      </x:c>
      <x:c r="H202" s="27" t="n">
        <x:v>25982.25</x:v>
      </x:c>
      <x:c r="I202" s="22" t="n">
        <x:f>IF(ISNUMBER(G202),ROUND(F202*G202,2),"")</x:f>
        <x:v>25982.25</x:v>
      </x:c>
      <x:c r="J202" s="22" t="n">
        <x:f>IF(ISNUMBER(G202),ROUND(I202-H202,2),"")</x:f>
        <x:v>0</x:v>
      </x:c>
      <x:c r="K202" s="22" t="n">
        <x:f>IF(ISNUMBER(G202),ROUND((D202-F202)*G202,2),"")</x:f>
        <x:v>0</x:v>
      </x:c>
      <x:c r="L202" s="22" t="n">
        <x:v>0</x:v>
      </x:c>
      <x:c r="M202" s="22" t="n">
        <x:f>IF(ISNUMBER(G202),ROUND(D202*G202,2),IF(AND(ISNUMBER(L202),L202&gt;0),L202,"offen"))</x:f>
        <x:v>25982.25</x:v>
      </x:c>
      <x:c r="N202" s="17" t="str">
        <x:v>Offeriert</x:v>
      </x:c>
      <x:c r="O202" s="17" t="str"/>
      <x:c r="P202" s="17" t="str">
        <x:v>Seeriet S. 5</x:v>
      </x:c>
      <x:c r="Q202" s="17" t="str">
        <x:v>LV S. 5</x:v>
      </x:c>
    </x:row>
    <x:row r="203" ht="42" customHeight="1">
      <x:c r="A203" s="2" t="str">
        <x:v>Seeriet</x:v>
      </x:c>
      <x:c r="B203" s="2" t="str">
        <x:v>4.07</x:v>
      </x:c>
      <x:c r="C203" s="13" t="str">
        <x:v>Decken Obergeschosse</x:v>
      </x:c>
      <x:c r="D203" s="28" t="n">
        <x:v>228</x:v>
      </x:c>
      <x:c r="E203" s="28" t="str">
        <x:v>m3</x:v>
      </x:c>
      <x:c r="F203" s="28" t="n">
        <x:v>228</x:v>
      </x:c>
      <x:c r="G203" s="11" t="n">
        <x:v>234</x:v>
      </x:c>
      <x:c r="H203" s="11" t="n">
        <x:v>53352</x:v>
      </x:c>
      <x:c r="I203" s="8" t="n">
        <x:f>IF(ISNUMBER(G203),ROUND(F203*G203,2),"")</x:f>
        <x:v>53352</x:v>
      </x:c>
      <x:c r="J203" s="8" t="n">
        <x:f>IF(ISNUMBER(G203),ROUND(I203-H203,2),"")</x:f>
        <x:v>0</x:v>
      </x:c>
      <x:c r="K203" s="8" t="n">
        <x:f>IF(ISNUMBER(G203),ROUND((D203-F203)*G203,2),"")</x:f>
        <x:v>0</x:v>
      </x:c>
      <x:c r="L203" s="8" t="n">
        <x:v>0</x:v>
      </x:c>
      <x:c r="M203" s="8" t="n">
        <x:f>IF(ISNUMBER(G203),ROUND(D203*G203,2),IF(AND(ISNUMBER(L203),L203&gt;0),L203,"offen"))</x:f>
        <x:v>53352</x:v>
      </x:c>
      <x:c r="N203" s="13" t="str">
        <x:v>Offeriert</x:v>
      </x:c>
      <x:c r="O203" s="13" t="str"/>
      <x:c r="P203" s="13" t="str">
        <x:v>Seeriet S. 5</x:v>
      </x:c>
      <x:c r="Q203" s="13" t="str">
        <x:v>LV S. 5</x:v>
      </x:c>
    </x:row>
    <x:row r="204" ht="42" customHeight="1">
      <x:c r="A204" s="16" t="str">
        <x:v>Seeriet</x:v>
      </x:c>
      <x:c r="B204" s="16" t="str">
        <x:v>4.08</x:v>
      </x:c>
      <x:c r="C204" s="17" t="str">
        <x:v>Schalung Decken Obergeschosse</x:v>
      </x:c>
      <x:c r="D204" s="26" t="n">
        <x:v>950</x:v>
      </x:c>
      <x:c r="E204" s="26" t="str">
        <x:v>m2</x:v>
      </x:c>
      <x:c r="F204" s="26" t="n">
        <x:v>950</x:v>
      </x:c>
      <x:c r="G204" s="27" t="n">
        <x:v>54.05</x:v>
      </x:c>
      <x:c r="H204" s="27" t="n">
        <x:v>51347.5</x:v>
      </x:c>
      <x:c r="I204" s="22" t="n">
        <x:f>IF(ISNUMBER(G204),ROUND(F204*G204,2),"")</x:f>
        <x:v>51347.5</x:v>
      </x:c>
      <x:c r="J204" s="22" t="n">
        <x:f>IF(ISNUMBER(G204),ROUND(I204-H204,2),"")</x:f>
        <x:v>0</x:v>
      </x:c>
      <x:c r="K204" s="22" t="n">
        <x:f>IF(ISNUMBER(G204),ROUND((D204-F204)*G204,2),"")</x:f>
        <x:v>0</x:v>
      </x:c>
      <x:c r="L204" s="22" t="n">
        <x:v>0</x:v>
      </x:c>
      <x:c r="M204" s="22" t="n">
        <x:f>IF(ISNUMBER(G204),ROUND(D204*G204,2),IF(AND(ISNUMBER(L204),L204&gt;0),L204,"offen"))</x:f>
        <x:v>51347.5</x:v>
      </x:c>
      <x:c r="N204" s="17" t="str">
        <x:v>Offeriert</x:v>
      </x:c>
      <x:c r="O204" s="17" t="str"/>
      <x:c r="P204" s="17" t="str">
        <x:v>Seeriet S. 5</x:v>
      </x:c>
      <x:c r="Q204" s="17" t="str">
        <x:v>LV S. 5</x:v>
      </x:c>
    </x:row>
    <x:row r="205" ht="42" customHeight="1">
      <x:c r="A205" s="2" t="str">
        <x:v>Seeriet</x:v>
      </x:c>
      <x:c r="B205" s="2" t="str">
        <x:v>4.09</x:v>
      </x:c>
      <x:c r="C205" s="13" t="str">
        <x:v>Stützen Stahlbeton</x:v>
      </x:c>
      <x:c r="D205" s="28" t="n">
        <x:v>64</x:v>
      </x:c>
      <x:c r="E205" s="28" t="str">
        <x:v>m</x:v>
      </x:c>
      <x:c r="F205" s="28" t="n">
        <x:v>64</x:v>
      </x:c>
      <x:c r="G205" s="11" t="n">
        <x:v>166.5</x:v>
      </x:c>
      <x:c r="H205" s="11" t="n">
        <x:v>10656</x:v>
      </x:c>
      <x:c r="I205" s="8" t="n">
        <x:f>IF(ISNUMBER(G205),ROUND(F205*G205,2),"")</x:f>
        <x:v>10656</x:v>
      </x:c>
      <x:c r="J205" s="8" t="n">
        <x:f>IF(ISNUMBER(G205),ROUND(I205-H205,2),"")</x:f>
        <x:v>0</x:v>
      </x:c>
      <x:c r="K205" s="8" t="n">
        <x:f>IF(ISNUMBER(G205),ROUND((D205-F205)*G205,2),"")</x:f>
        <x:v>0</x:v>
      </x:c>
      <x:c r="L205" s="8" t="n">
        <x:v>0</x:v>
      </x:c>
      <x:c r="M205" s="8" t="n">
        <x:f>IF(ISNUMBER(G205),ROUND(D205*G205,2),IF(AND(ISNUMBER(L205),L205&gt;0),L205,"offen"))</x:f>
        <x:v>10656</x:v>
      </x:c>
      <x:c r="N205" s="13" t="str">
        <x:v>Offeriert</x:v>
      </x:c>
      <x:c r="O205" s="13" t="str"/>
      <x:c r="P205" s="13" t="str">
        <x:v>Seeriet S. 5</x:v>
      </x:c>
      <x:c r="Q205" s="13" t="str">
        <x:v>LV S. 5</x:v>
      </x:c>
    </x:row>
    <x:row r="206" ht="42" customHeight="1">
      <x:c r="A206" s="16" t="str">
        <x:v>Seeriet</x:v>
      </x:c>
      <x:c r="B206" s="16" t="str">
        <x:v>4.10</x:v>
      </x:c>
      <x:c r="C206" s="17" t="str">
        <x:v>Treppenläufe vorfabriziert</x:v>
      </x:c>
      <x:c r="D206" s="26" t="n">
        <x:v>6</x:v>
      </x:c>
      <x:c r="E206" s="26" t="str">
        <x:v>st</x:v>
      </x:c>
      <x:c r="F206" s="26" t="n">
        <x:v>6</x:v>
      </x:c>
      <x:c r="G206" s="27" t="n">
        <x:v>2920</x:v>
      </x:c>
      <x:c r="H206" s="27" t="n">
        <x:v>17520</x:v>
      </x:c>
      <x:c r="I206" s="22" t="n">
        <x:f>IF(ISNUMBER(G206),ROUND(F206*G206,2),"")</x:f>
        <x:v>17520</x:v>
      </x:c>
      <x:c r="J206" s="22" t="n">
        <x:f>IF(ISNUMBER(G206),ROUND(I206-H206,2),"")</x:f>
        <x:v>0</x:v>
      </x:c>
      <x:c r="K206" s="22" t="n">
        <x:f>IF(ISNUMBER(G206),ROUND((D206-F206)*G206,2),"")</x:f>
        <x:v>0</x:v>
      </x:c>
      <x:c r="L206" s="22" t="n">
        <x:v>0</x:v>
      </x:c>
      <x:c r="M206" s="22" t="n">
        <x:f>IF(ISNUMBER(G206),ROUND(D206*G206,2),IF(AND(ISNUMBER(L206),L206&gt;0),L206,"offen"))</x:f>
        <x:v>17520</x:v>
      </x:c>
      <x:c r="N206" s="17" t="str">
        <x:v>Offeriert</x:v>
      </x:c>
      <x:c r="O206" s="17" t="str"/>
      <x:c r="P206" s="17" t="str">
        <x:v>Seeriet S. 5</x:v>
      </x:c>
      <x:c r="Q206" s="17" t="str">
        <x:v>LV S. 5</x:v>
      </x:c>
    </x:row>
    <x:row r="207" ht="42" customHeight="1">
      <x:c r="A207" s="2" t="str">
        <x:v>Seeriet</x:v>
      </x:c>
      <x:c r="B207" s="2" t="str">
        <x:v>4.11</x:v>
      </x:c>
      <x:c r="C207" s="13" t="str">
        <x:v>Betonstahl</x:v>
      </x:c>
      <x:c r="D207" s="28" t="n">
        <x:v>72</x:v>
      </x:c>
      <x:c r="E207" s="28" t="str">
        <x:v>t</x:v>
      </x:c>
      <x:c r="F207" s="28" t="n">
        <x:v>72</x:v>
      </x:c>
      <x:c r="G207" s="11" t="n">
        <x:v>2480</x:v>
      </x:c>
      <x:c r="H207" s="11" t="n">
        <x:v>178560</x:v>
      </x:c>
      <x:c r="I207" s="8" t="n">
        <x:f>IF(ISNUMBER(G207),ROUND(F207*G207,2),"")</x:f>
        <x:v>178560</x:v>
      </x:c>
      <x:c r="J207" s="8" t="n">
        <x:f>IF(ISNUMBER(G207),ROUND(I207-H207,2),"")</x:f>
        <x:v>0</x:v>
      </x:c>
      <x:c r="K207" s="8" t="n">
        <x:f>IF(ISNUMBER(G207),ROUND((D207-F207)*G207,2),"")</x:f>
        <x:v>0</x:v>
      </x:c>
      <x:c r="L207" s="8" t="n">
        <x:v>0</x:v>
      </x:c>
      <x:c r="M207" s="8" t="n">
        <x:f>IF(ISNUMBER(G207),ROUND(D207*G207,2),IF(AND(ISNUMBER(L207),L207&gt;0),L207,"offen"))</x:f>
        <x:v>178560</x:v>
      </x:c>
      <x:c r="N207" s="13" t="str">
        <x:v>Offeriert</x:v>
      </x:c>
      <x:c r="O207" s="13" t="str"/>
      <x:c r="P207" s="13" t="str">
        <x:v>Seeriet S. 5</x:v>
      </x:c>
      <x:c r="Q207" s="13" t="str">
        <x:v>LV S. 5</x:v>
      </x:c>
    </x:row>
    <x:row r="208" ht="42" customHeight="1">
      <x:c r="A208" s="16" t="str">
        <x:v>Seeriet</x:v>
      </x:c>
      <x:c r="B208" s="16" t="str">
        <x:v>4.12</x:v>
      </x:c>
      <x:c r="C208" s="17" t="str">
        <x:v>Fugenabdichtung</x:v>
      </x:c>
      <x:c r="D208" s="26" t="n">
        <x:v>180</x:v>
      </x:c>
      <x:c r="E208" s="26" t="str">
        <x:v>m</x:v>
      </x:c>
      <x:c r="F208" s="26" t="n">
        <x:v>180</x:v>
      </x:c>
      <x:c r="G208" s="27" t="n">
        <x:v>36.1</x:v>
      </x:c>
      <x:c r="H208" s="27" t="n">
        <x:v>6498</x:v>
      </x:c>
      <x:c r="I208" s="22" t="n">
        <x:f>IF(ISNUMBER(G208),ROUND(F208*G208,2),"")</x:f>
        <x:v>6498</x:v>
      </x:c>
      <x:c r="J208" s="22" t="n">
        <x:f>IF(ISNUMBER(G208),ROUND(I208-H208,2),"")</x:f>
        <x:v>0</x:v>
      </x:c>
      <x:c r="K208" s="22" t="n">
        <x:f>IF(ISNUMBER(G208),ROUND((D208-F208)*G208,2),"")</x:f>
        <x:v>0</x:v>
      </x:c>
      <x:c r="L208" s="22" t="n">
        <x:v>0</x:v>
      </x:c>
      <x:c r="M208" s="22" t="n">
        <x:f>IF(ISNUMBER(G208),ROUND(D208*G208,2),IF(AND(ISNUMBER(L208),L208&gt;0),L208,"offen"))</x:f>
        <x:v>6498</x:v>
      </x:c>
      <x:c r="N208" s="17" t="str">
        <x:v>Offeriert</x:v>
      </x:c>
      <x:c r="O208" s="17" t="str"/>
      <x:c r="P208" s="17" t="str">
        <x:v>Seeriet S. 5</x:v>
      </x:c>
      <x:c r="Q208" s="17" t="str">
        <x:v>LV S. 5</x:v>
      </x:c>
    </x:row>
    <x:row r="209" ht="42" customHeight="1">
      <x:c r="A209" s="2" t="str">
        <x:v>Seeriet</x:v>
      </x:c>
      <x:c r="B209" s="2" t="str">
        <x:v>4.13</x:v>
      </x:c>
      <x:c r="C209" s="13" t="str">
        <x:v>Aussparungen und Einlagen</x:v>
      </x:c>
      <x:c r="D209" s="28" t="n">
        <x:v>1</x:v>
      </x:c>
      <x:c r="E209" s="28" t="str">
        <x:v>psch</x:v>
      </x:c>
      <x:c r="F209" s="28" t="n">
        <x:v>1</x:v>
      </x:c>
      <x:c r="G209" s="11"/>
      <x:c r="H209" s="11"/>
      <x:c r="I209" s="8" t="str">
        <x:f>IF(ISNUMBER(G209),ROUND(F209*G209,2),"")</x:f>
      </x:c>
      <x:c r="J209" s="8" t="str">
        <x:f>IF(ISNUMBER(G209),ROUND(I209-H209,2),"")</x:f>
      </x:c>
      <x:c r="K209" s="8" t="str">
        <x:f>IF(ISNUMBER(G209),ROUND((D209-F209)*G209,2),"")</x:f>
      </x:c>
      <x:c r="L209" s="8" t="n">
        <x:f>ROUND(D209*MAX(G37,G80,G123,G166),2)</x:f>
        <x:v>15400</x:v>
      </x:c>
      <x:c r="M209" s="8" t="n">
        <x:f>IF(ISNUMBER(G209),ROUND(D209*G209,2),IF(AND(ISNUMBER(L209),L209&gt;0),L209,"offen"))</x:f>
        <x:v>15400</x:v>
      </x:c>
      <x:c r="N209" s="19" t="str">
        <x:v>Regie ohne Preis</x:v>
      </x:c>
      <x:c r="O209" s="19" t="str">
        <x:v>Nach Aufwand in Regie; Höchstpreis Brändli S. 5.</x:v>
      </x:c>
      <x:c r="P209" s="13" t="str">
        <x:v>Seeriet S. 5</x:v>
      </x:c>
      <x:c r="Q209" s="13" t="str">
        <x:v>LV S. 5</x:v>
      </x:c>
    </x:row>
    <x:row r="210" ht="42" customHeight="1">
      <x:c r="A210" s="16" t="str">
        <x:v>Seeriet</x:v>
      </x:c>
      <x:c r="B210" s="16" t="str">
        <x:v>4.14</x:v>
      </x:c>
      <x:c r="C210" s="17" t="str">
        <x:v>Bodenplatte abtaloschieren</x:v>
      </x:c>
      <x:c r="D210" s="26" t="n">
        <x:v>480</x:v>
      </x:c>
      <x:c r="E210" s="26" t="str">
        <x:v>m2</x:v>
      </x:c>
      <x:c r="F210" s="26" t="n">
        <x:v>480</x:v>
      </x:c>
      <x:c r="G210" s="27" t="n">
        <x:v>7.65</x:v>
      </x:c>
      <x:c r="H210" s="27" t="n">
        <x:v>3672</x:v>
      </x:c>
      <x:c r="I210" s="22" t="n">
        <x:f>IF(ISNUMBER(G210),ROUND(F210*G210,2),"")</x:f>
        <x:v>3672</x:v>
      </x:c>
      <x:c r="J210" s="22" t="n">
        <x:f>IF(ISNUMBER(G210),ROUND(I210-H210,2),"")</x:f>
        <x:v>0</x:v>
      </x:c>
      <x:c r="K210" s="22" t="n">
        <x:f>IF(ISNUMBER(G210),ROUND((D210-F210)*G210,2),"")</x:f>
        <x:v>0</x:v>
      </x:c>
      <x:c r="L210" s="22" t="n">
        <x:v>0</x:v>
      </x:c>
      <x:c r="M210" s="22" t="n">
        <x:f>IF(ISNUMBER(G210),ROUND(D210*G210,2),IF(AND(ISNUMBER(L210),L210&gt;0),L210,"offen"))</x:f>
        <x:v>3672</x:v>
      </x:c>
      <x:c r="N210" s="17" t="str">
        <x:v>Offeriert</x:v>
      </x:c>
      <x:c r="O210" s="17" t="str"/>
      <x:c r="P210" s="17" t="str">
        <x:v>Seeriet S. 5</x:v>
      </x:c>
      <x:c r="Q210" s="17" t="str">
        <x:v>LV S. 5</x:v>
      </x:c>
    </x:row>
    <x:row r="211" ht="42" customHeight="1">
      <x:c r="A211" s="2" t="str">
        <x:v>Seeriet</x:v>
      </x:c>
      <x:c r="B211" s="2" t="str">
        <x:v>5.01</x:v>
      </x:c>
      <x:c r="C211" s="13" t="str">
        <x:v>Mauerwerk Backstein 17,5 cm</x:v>
      </x:c>
      <x:c r="D211" s="28" t="n">
        <x:v>610</x:v>
      </x:c>
      <x:c r="E211" s="28" t="str">
        <x:v>m2</x:v>
      </x:c>
      <x:c r="F211" s="28" t="n">
        <x:v>610</x:v>
      </x:c>
      <x:c r="G211" s="11" t="n">
        <x:v>106</x:v>
      </x:c>
      <x:c r="H211" s="11" t="n">
        <x:v>64660</x:v>
      </x:c>
      <x:c r="I211" s="8" t="n">
        <x:f>IF(ISNUMBER(G211),ROUND(F211*G211,2),"")</x:f>
        <x:v>64660</x:v>
      </x:c>
      <x:c r="J211" s="8" t="n">
        <x:f>IF(ISNUMBER(G211),ROUND(I211-H211,2),"")</x:f>
        <x:v>0</x:v>
      </x:c>
      <x:c r="K211" s="8" t="n">
        <x:f>IF(ISNUMBER(G211),ROUND((D211-F211)*G211,2),"")</x:f>
        <x:v>0</x:v>
      </x:c>
      <x:c r="L211" s="8" t="n">
        <x:v>0</x:v>
      </x:c>
      <x:c r="M211" s="8" t="n">
        <x:f>IF(ISNUMBER(G211),ROUND(D211*G211,2),IF(AND(ISNUMBER(L211),L211&gt;0),L211,"offen"))</x:f>
        <x:v>64660</x:v>
      </x:c>
      <x:c r="N211" s="13" t="str">
        <x:v>Offeriert</x:v>
      </x:c>
      <x:c r="O211" s="13" t="str"/>
      <x:c r="P211" s="13" t="str">
        <x:v>Seeriet S. 5</x:v>
      </x:c>
      <x:c r="Q211" s="13" t="str">
        <x:v>LV S. 5</x:v>
      </x:c>
    </x:row>
    <x:row r="212" ht="42" customHeight="1">
      <x:c r="A212" s="16" t="str">
        <x:v>Seeriet</x:v>
      </x:c>
      <x:c r="B212" s="16" t="str">
        <x:v>5.02</x:v>
      </x:c>
      <x:c r="C212" s="17" t="str">
        <x:v>Mauerwerk Backstein 12,5 cm</x:v>
      </x:c>
      <x:c r="D212" s="26" t="n">
        <x:v>380</x:v>
      </x:c>
      <x:c r="E212" s="26" t="str">
        <x:v>m2</x:v>
      </x:c>
      <x:c r="F212" s="26" t="n">
        <x:v>380</x:v>
      </x:c>
      <x:c r="G212" s="27" t="n">
        <x:v>99.85</x:v>
      </x:c>
      <x:c r="H212" s="27" t="n">
        <x:v>37943</x:v>
      </x:c>
      <x:c r="I212" s="22" t="n">
        <x:f>IF(ISNUMBER(G212),ROUND(F212*G212,2),"")</x:f>
        <x:v>37943</x:v>
      </x:c>
      <x:c r="J212" s="22" t="n">
        <x:f>IF(ISNUMBER(G212),ROUND(I212-H212,2),"")</x:f>
        <x:v>0</x:v>
      </x:c>
      <x:c r="K212" s="22" t="n">
        <x:f>IF(ISNUMBER(G212),ROUND((D212-F212)*G212,2),"")</x:f>
        <x:v>0</x:v>
      </x:c>
      <x:c r="L212" s="22" t="n">
        <x:v>0</x:v>
      </x:c>
      <x:c r="M212" s="22" t="n">
        <x:f>IF(ISNUMBER(G212),ROUND(D212*G212,2),IF(AND(ISNUMBER(L212),L212&gt;0),L212,"offen"))</x:f>
        <x:v>37943</x:v>
      </x:c>
      <x:c r="N212" s="17" t="str">
        <x:v>Offeriert</x:v>
      </x:c>
      <x:c r="O212" s="17" t="str"/>
      <x:c r="P212" s="17" t="str">
        <x:v>Seeriet S. 5</x:v>
      </x:c>
      <x:c r="Q212" s="17" t="str">
        <x:v>LV S. 5</x:v>
      </x:c>
    </x:row>
    <x:row r="213" ht="42" customHeight="1">
      <x:c r="A213" s="2" t="str">
        <x:v>Seeriet</x:v>
      </x:c>
      <x:c r="B213" s="2" t="str">
        <x:v>5.03</x:v>
      </x:c>
      <x:c r="C213" s="13" t="str">
        <x:v>Mauerwerk Kalksandstein 15 cm</x:v>
      </x:c>
      <x:c r="D213" s="28" t="n">
        <x:v>145</x:v>
      </x:c>
      <x:c r="E213" s="28" t="str">
        <x:v>m2</x:v>
      </x:c>
      <x:c r="F213" s="28" t="n">
        <x:v>145</x:v>
      </x:c>
      <x:c r="G213" s="11" t="n">
        <x:v>104.5</x:v>
      </x:c>
      <x:c r="H213" s="11" t="n">
        <x:v>15152.5</x:v>
      </x:c>
      <x:c r="I213" s="8" t="n">
        <x:f>IF(ISNUMBER(G213),ROUND(F213*G213,2),"")</x:f>
        <x:v>15152.5</x:v>
      </x:c>
      <x:c r="J213" s="8" t="n">
        <x:f>IF(ISNUMBER(G213),ROUND(I213-H213,2),"")</x:f>
        <x:v>0</x:v>
      </x:c>
      <x:c r="K213" s="8" t="n">
        <x:f>IF(ISNUMBER(G213),ROUND((D213-F213)*G213,2),"")</x:f>
        <x:v>0</x:v>
      </x:c>
      <x:c r="L213" s="8" t="n">
        <x:v>0</x:v>
      </x:c>
      <x:c r="M213" s="8" t="n">
        <x:f>IF(ISNUMBER(G213),ROUND(D213*G213,2),IF(AND(ISNUMBER(L213),L213&gt;0),L213,"offen"))</x:f>
        <x:v>15152.5</x:v>
      </x:c>
      <x:c r="N213" s="13" t="str">
        <x:v>Offeriert</x:v>
      </x:c>
      <x:c r="O213" s="13" t="str"/>
      <x:c r="P213" s="13" t="str">
        <x:v>Seeriet S. 5</x:v>
      </x:c>
      <x:c r="Q213" s="13" t="str">
        <x:v>LV S. 5</x:v>
      </x:c>
    </x:row>
    <x:row r="214" ht="42" customHeight="1">
      <x:c r="A214" s="16" t="str">
        <x:v>Seeriet</x:v>
      </x:c>
      <x:c r="B214" s="16" t="str">
        <x:v>5.04</x:v>
      </x:c>
      <x:c r="C214" s="17" t="str">
        <x:v>Stürze vorfabriziert</x:v>
      </x:c>
      <x:c r="D214" s="26" t="n">
        <x:v>48</x:v>
      </x:c>
      <x:c r="E214" s="26" t="str">
        <x:v>st</x:v>
      </x:c>
      <x:c r="F214" s="26" t="n">
        <x:v>48</x:v>
      </x:c>
      <x:c r="G214" s="27" t="n">
        <x:v>136.5</x:v>
      </x:c>
      <x:c r="H214" s="27" t="n">
        <x:v>6552</x:v>
      </x:c>
      <x:c r="I214" s="22" t="n">
        <x:f>IF(ISNUMBER(G214),ROUND(F214*G214,2),"")</x:f>
        <x:v>6552</x:v>
      </x:c>
      <x:c r="J214" s="22" t="n">
        <x:f>IF(ISNUMBER(G214),ROUND(I214-H214,2),"")</x:f>
        <x:v>0</x:v>
      </x:c>
      <x:c r="K214" s="22" t="n">
        <x:f>IF(ISNUMBER(G214),ROUND((D214-F214)*G214,2),"")</x:f>
        <x:v>0</x:v>
      </x:c>
      <x:c r="L214" s="22" t="n">
        <x:v>0</x:v>
      </x:c>
      <x:c r="M214" s="22" t="n">
        <x:f>IF(ISNUMBER(G214),ROUND(D214*G214,2),IF(AND(ISNUMBER(L214),L214&gt;0),L214,"offen"))</x:f>
        <x:v>6552</x:v>
      </x:c>
      <x:c r="N214" s="17" t="str">
        <x:v>Offeriert</x:v>
      </x:c>
      <x:c r="O214" s="17" t="str"/>
      <x:c r="P214" s="17" t="str">
        <x:v>Seeriet S. 5</x:v>
      </x:c>
      <x:c r="Q214" s="17" t="str">
        <x:v>LV S. 5</x:v>
      </x:c>
    </x:row>
    <x:row r="215" ht="42" customHeight="1">
      <x:c r="A215" s="2" t="str">
        <x:v>Seeriet</x:v>
      </x:c>
      <x:c r="B215" s="2" t="str">
        <x:v>5.05</x:v>
      </x:c>
      <x:c r="C215" s="13" t="str">
        <x:v>Perimeterdämmung</x:v>
      </x:c>
      <x:c r="D215" s="28" t="n">
        <x:v>330</x:v>
      </x:c>
      <x:c r="E215" s="28" t="str">
        <x:v>m2</x:v>
      </x:c>
      <x:c r="F215" s="28" t="n">
        <x:v>330</x:v>
      </x:c>
      <x:c r="G215" s="11" t="n">
        <x:v>43.85</x:v>
      </x:c>
      <x:c r="H215" s="11" t="n">
        <x:v>14470.5</x:v>
      </x:c>
      <x:c r="I215" s="8" t="n">
        <x:f>IF(ISNUMBER(G215),ROUND(F215*G215,2),"")</x:f>
        <x:v>14470.5</x:v>
      </x:c>
      <x:c r="J215" s="8" t="n">
        <x:f>IF(ISNUMBER(G215),ROUND(I215-H215,2),"")</x:f>
        <x:v>0</x:v>
      </x:c>
      <x:c r="K215" s="8" t="n">
        <x:f>IF(ISNUMBER(G215),ROUND((D215-F215)*G215,2),"")</x:f>
        <x:v>0</x:v>
      </x:c>
      <x:c r="L215" s="8" t="n">
        <x:v>0</x:v>
      </x:c>
      <x:c r="M215" s="8" t="n">
        <x:f>IF(ISNUMBER(G215),ROUND(D215*G215,2),IF(AND(ISNUMBER(L215),L215&gt;0),L215,"offen"))</x:f>
        <x:v>14470.5</x:v>
      </x:c>
      <x:c r="N215" s="13" t="str">
        <x:v>Offeriert</x:v>
      </x:c>
      <x:c r="O215" s="13" t="str"/>
      <x:c r="P215" s="13" t="str">
        <x:v>Seeriet S. 5</x:v>
      </x:c>
      <x:c r="Q215" s="13" t="str">
        <x:v>LV S. 5</x:v>
      </x:c>
    </x:row>
    <x:row r="216" ht="42" customHeight="1">
      <x:c r="A216" s="16" t="str">
        <x:v>Seeriet</x:v>
      </x:c>
      <x:c r="B216" s="16" t="str">
        <x:v>6.01</x:v>
      </x:c>
      <x:c r="C216" s="17" t="str">
        <x:v>Kernbohrungen</x:v>
      </x:c>
      <x:c r="D216" s="26" t="n">
        <x:v>40</x:v>
      </x:c>
      <x:c r="E216" s="26" t="str">
        <x:v>st</x:v>
      </x:c>
      <x:c r="F216" s="26" t="n">
        <x:v>40</x:v>
      </x:c>
      <x:c r="G216" s="27" t="n">
        <x:v>110.5</x:v>
      </x:c>
      <x:c r="H216" s="27" t="n">
        <x:v>4420</x:v>
      </x:c>
      <x:c r="I216" s="22" t="n">
        <x:f>IF(ISNUMBER(G216),ROUND(F216*G216,2),"")</x:f>
        <x:v>4420</x:v>
      </x:c>
      <x:c r="J216" s="22" t="n">
        <x:f>IF(ISNUMBER(G216),ROUND(I216-H216,2),"")</x:f>
        <x:v>0</x:v>
      </x:c>
      <x:c r="K216" s="22" t="n">
        <x:f>IF(ISNUMBER(G216),ROUND((D216-F216)*G216,2),"")</x:f>
        <x:v>0</x:v>
      </x:c>
      <x:c r="L216" s="22" t="n">
        <x:v>0</x:v>
      </x:c>
      <x:c r="M216" s="22" t="n">
        <x:f>IF(ISNUMBER(G216),ROUND(D216*G216,2),IF(AND(ISNUMBER(L216),L216&gt;0),L216,"offen"))</x:f>
        <x:v>4420</x:v>
      </x:c>
      <x:c r="N216" s="17" t="str">
        <x:v>Offeriert</x:v>
      </x:c>
      <x:c r="O216" s="17" t="str"/>
      <x:c r="P216" s="17" t="str">
        <x:v>Seeriet S. 5</x:v>
      </x:c>
      <x:c r="Q216" s="17" t="str">
        <x:v>LV S. 6</x:v>
      </x:c>
    </x:row>
    <x:row r="217" ht="42" customHeight="1">
      <x:c r="A217" s="2" t="str">
        <x:v>Seeriet</x:v>
      </x:c>
      <x:c r="B217" s="2" t="str">
        <x:v>6.02</x:v>
      </x:c>
      <x:c r="C217" s="13" t="str">
        <x:v>Reinigung Rohbau</x:v>
      </x:c>
      <x:c r="D217" s="28" t="n">
        <x:v>1</x:v>
      </x:c>
      <x:c r="E217" s="28" t="str">
        <x:v>psch</x:v>
      </x:c>
      <x:c r="F217" s="28" t="n">
        <x:v>1</x:v>
      </x:c>
      <x:c r="G217" s="11" t="n">
        <x:v>4900</x:v>
      </x:c>
      <x:c r="H217" s="11" t="n">
        <x:v>4900</x:v>
      </x:c>
      <x:c r="I217" s="8" t="n">
        <x:f>IF(ISNUMBER(G217),ROUND(F217*G217,2),"")</x:f>
        <x:v>4900</x:v>
      </x:c>
      <x:c r="J217" s="8" t="n">
        <x:f>IF(ISNUMBER(G217),ROUND(I217-H217,2),"")</x:f>
        <x:v>0</x:v>
      </x:c>
      <x:c r="K217" s="8" t="n">
        <x:f>IF(ISNUMBER(G217),ROUND((D217-F217)*G217,2),"")</x:f>
        <x:v>0</x:v>
      </x:c>
      <x:c r="L217" s="8" t="n">
        <x:v>0</x:v>
      </x:c>
      <x:c r="M217" s="8" t="n">
        <x:f>IF(ISNUMBER(G217),ROUND(D217*G217,2),IF(AND(ISNUMBER(L217),L217&gt;0),L217,"offen"))</x:f>
        <x:v>4900</x:v>
      </x:c>
      <x:c r="N217" s="13" t="str">
        <x:v>Offeriert</x:v>
      </x:c>
      <x:c r="O217" s="13" t="str"/>
      <x:c r="P217" s="13" t="str">
        <x:v>Seeriet S. 6</x:v>
      </x:c>
      <x:c r="Q217" s="13" t="str">
        <x:v>LV S. 6</x:v>
      </x:c>
    </x:row>
    <x:row r="218" ht="42" customHeight="1">
      <x:c r="A218" s="16" t="str">
        <x:v>Seeriet</x:v>
      </x:c>
      <x:c r="B218" s="16" t="str">
        <x:v>6.03</x:v>
      </x:c>
      <x:c r="C218" s="17" t="str">
        <x:v>Regie Facharbeiter</x:v>
      </x:c>
      <x:c r="D218" s="26" t="n">
        <x:v>80</x:v>
      </x:c>
      <x:c r="E218" s="26" t="str">
        <x:v>h</x:v>
      </x:c>
      <x:c r="F218" s="26" t="n">
        <x:v>80</x:v>
      </x:c>
      <x:c r="G218" s="27" t="n">
        <x:v>71.5</x:v>
      </x:c>
      <x:c r="H218" s="27" t="n">
        <x:v>5720</x:v>
      </x:c>
      <x:c r="I218" s="22" t="n">
        <x:f>IF(ISNUMBER(G218),ROUND(F218*G218,2),"")</x:f>
        <x:v>5720</x:v>
      </x:c>
      <x:c r="J218" s="22" t="n">
        <x:f>IF(ISNUMBER(G218),ROUND(I218-H218,2),"")</x:f>
        <x:v>0</x:v>
      </x:c>
      <x:c r="K218" s="22" t="n">
        <x:f>IF(ISNUMBER(G218),ROUND((D218-F218)*G218,2),"")</x:f>
        <x:v>0</x:v>
      </x:c>
      <x:c r="L218" s="22" t="n">
        <x:v>0</x:v>
      </x:c>
      <x:c r="M218" s="22" t="n">
        <x:f>IF(ISNUMBER(G218),ROUND(D218*G218,2),IF(AND(ISNUMBER(L218),L218&gt;0),L218,"offen"))</x:f>
        <x:v>5720</x:v>
      </x:c>
      <x:c r="N218" s="17" t="str">
        <x:v>Offeriert</x:v>
      </x:c>
      <x:c r="O218" s="17" t="str"/>
      <x:c r="P218" s="17" t="str">
        <x:v>Seeriet S. 6</x:v>
      </x:c>
      <x:c r="Q218" s="17" t="str">
        <x:v>LV S. 6</x:v>
      </x:c>
    </x:row>
    <x:row r="219" ht="42" customHeight="1">
      <x:c r="A219" s="2" t="str">
        <x:v>Seeriet</x:v>
      </x:c>
      <x:c r="B219" s="2" t="str">
        <x:v>6.04</x:v>
      </x:c>
      <x:c r="C219" s="13" t="str">
        <x:v>Regie Hilfsarbeiter</x:v>
      </x:c>
      <x:c r="D219" s="28" t="n">
        <x:v>60</x:v>
      </x:c>
      <x:c r="E219" s="28" t="str">
        <x:v>h</x:v>
      </x:c>
      <x:c r="F219" s="28" t="n">
        <x:v>60</x:v>
      </x:c>
      <x:c r="G219" s="11" t="n">
        <x:v>64.3</x:v>
      </x:c>
      <x:c r="H219" s="11" t="n">
        <x:v>3858</x:v>
      </x:c>
      <x:c r="I219" s="8" t="n">
        <x:f>IF(ISNUMBER(G219),ROUND(F219*G219,2),"")</x:f>
        <x:v>3858</x:v>
      </x:c>
      <x:c r="J219" s="8" t="n">
        <x:f>IF(ISNUMBER(G219),ROUND(I219-H219,2),"")</x:f>
        <x:v>0</x:v>
      </x:c>
      <x:c r="K219" s="8" t="n">
        <x:f>IF(ISNUMBER(G219),ROUND((D219-F219)*G219,2),"")</x:f>
        <x:v>0</x:v>
      </x:c>
      <x:c r="L219" s="8" t="n">
        <x:v>0</x:v>
      </x:c>
      <x:c r="M219" s="8" t="n">
        <x:f>IF(ISNUMBER(G219),ROUND(D219*G219,2),IF(AND(ISNUMBER(L219),L219&gt;0),L219,"offen"))</x:f>
        <x:v>3858</x:v>
      </x:c>
      <x:c r="N219" s="13" t="str">
        <x:v>Offeriert</x:v>
      </x:c>
      <x:c r="O219" s="13" t="str"/>
      <x:c r="P219" s="13" t="str">
        <x:v>Seeriet S. 6</x:v>
      </x:c>
      <x:c r="Q219" s="13" t="str">
        <x:v>LV S. 6</x:v>
      </x:c>
    </x:row>
    <x:row r="220" ht="42" customHeight="1">
      <x:c r="A220" s="16" t="str">
        <x:v>Seeriet</x:v>
      </x:c>
      <x:c r="B220" s="16" t="str">
        <x:v>6.05</x:v>
      </x:c>
      <x:c r="C220" s="17" t="str">
        <x:v>Regie Bagger mit Maschinist</x:v>
      </x:c>
      <x:c r="D220" s="26" t="n">
        <x:v>16</x:v>
      </x:c>
      <x:c r="E220" s="26" t="str">
        <x:v>h</x:v>
      </x:c>
      <x:c r="F220" s="26" t="n">
        <x:v>16</x:v>
      </x:c>
      <x:c r="G220" s="27" t="n">
        <x:v>167</x:v>
      </x:c>
      <x:c r="H220" s="27" t="n">
        <x:v>2672</x:v>
      </x:c>
      <x:c r="I220" s="22" t="n">
        <x:f>IF(ISNUMBER(G220),ROUND(F220*G220,2),"")</x:f>
        <x:v>2672</x:v>
      </x:c>
      <x:c r="J220" s="22" t="n">
        <x:f>IF(ISNUMBER(G220),ROUND(I220-H220,2),"")</x:f>
        <x:v>0</x:v>
      </x:c>
      <x:c r="K220" s="22" t="n">
        <x:f>IF(ISNUMBER(G220),ROUND((D220-F220)*G220,2),"")</x:f>
        <x:v>0</x:v>
      </x:c>
      <x:c r="L220" s="22" t="n">
        <x:v>0</x:v>
      </x:c>
      <x:c r="M220" s="22" t="n">
        <x:f>IF(ISNUMBER(G220),ROUND(D220*G220,2),IF(AND(ISNUMBER(L220),L220&gt;0),L220,"offen"))</x:f>
        <x:v>2672</x:v>
      </x:c>
      <x:c r="N220" s="17" t="str">
        <x:v>Offeriert</x:v>
      </x:c>
      <x:c r="O220" s="17" t="str"/>
      <x:c r="P220" s="17" t="str">
        <x:v>Seeriet S. 6</x:v>
      </x:c>
      <x:c r="Q220" s="17" t="str">
        <x:v>LV S. 6</x:v>
      </x:c>
    </x:row>
    <x:row r="221" ht="23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</x:row>
    <x:row r="222" ht="23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</x:row>
    <x:row r="223" ht="23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</x:row>
    <x:row r="224" ht="23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</x:row>
  </x:sheetData>
  <x:conditionalFormatting sqref="J6:K220">
    <x:cfRule type="cellIs" dxfId="0" priority="1" operator="not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b2767f22011484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Konditionen und Quellen</x:v>
      </x:c>
      <x:c r="B2" s="2"/>
      <x:c r="C2" s="2"/>
      <x:c r="D2" s="2"/>
      <x:c r="E2" s="2"/>
      <x:c r="F2" s="2"/>
      <x:c r="G2" s="2"/>
    </x:row>
    <x:row r="3" ht="23" customHeight="1">
      <x:c r="A3" s="2" t="str">
        <x:v>Stand 28.09.2026. Ausschliesslich die sechs gelieferten PDFs; alle Unterlagen sind fiktive Testunterlagen.</x:v>
      </x:c>
      <x:c r="B3" s="2"/>
      <x:c r="C3" s="2"/>
      <x:c r="D3" s="2"/>
      <x:c r="E3" s="2"/>
      <x:c r="F3" s="2"/>
      <x:c r="G3" s="2"/>
    </x:row>
    <x:row r="4" ht="23" customHeight="1">
      <x:c r="A4" s="2"/>
      <x:c r="B4" s="2"/>
      <x:c r="C4" s="2"/>
      <x:c r="D4" s="2"/>
      <x:c r="E4" s="2"/>
      <x:c r="F4" s="2"/>
      <x:c r="G4" s="2"/>
    </x:row>
    <x:row r="5" ht="34" customHeight="1">
      <x:c r="A5" s="7" t="str">
        <x:v>Originalangaben</x:v>
      </x:c>
      <x:c r="B5" s="7" t="str">
        <x:v>Brändli</x:v>
      </x:c>
      <x:c r="C5" s="7" t="str">
        <x:v>Kälin</x:v>
      </x:c>
      <x:c r="D5" s="7" t="str">
        <x:v>Tannegger</x:v>
      </x:c>
      <x:c r="E5" s="7" t="str">
        <x:v>Gisler-Rohrbach</x:v>
      </x:c>
      <x:c r="F5" s="7" t="str">
        <x:v>Seeriet</x:v>
      </x:c>
      <x:c r="G5" s="2"/>
    </x:row>
    <x:row r="6" ht="23" customHeight="1">
      <x:c r="A6" s="2" t="str">
        <x:v>Offertnummer</x:v>
      </x:c>
      <x:c r="B6" s="10" t="str">
        <x:v>2026-0917</x:v>
      </x:c>
      <x:c r="C6" s="10" t="str">
        <x:v>26-1142</x:v>
      </x:c>
      <x:c r="D6" s="10" t="str">
        <x:v>O-2609-031</x:v>
      </x:c>
      <x:c r="E6" s="10" t="str">
        <x:v>GR/OF/26/588</x:v>
      </x:c>
      <x:c r="F6" s="10" t="str">
        <x:v>SB-26-214</x:v>
      </x:c>
      <x:c r="G6" s="2"/>
    </x:row>
    <x:row r="7" ht="23" customHeight="1">
      <x:c r="A7" s="2" t="str">
        <x:v>Offertsumme netto nach Rabatt</x:v>
      </x:c>
      <x:c r="B7" s="11" t="n">
        <x:v>1001758.8</x:v>
      </x:c>
      <x:c r="C7" s="11" t="n">
        <x:v>919424.75</x:v>
      </x:c>
      <x:c r="D7" s="11" t="n">
        <x:v>976429.64</x:v>
      </x:c>
      <x:c r="E7" s="11" t="n">
        <x:v>932361.25</x:v>
      </x:c>
      <x:c r="F7" s="11" t="n">
        <x:v>926718.65</x:v>
      </x:c>
      <x:c r="G7" s="2"/>
    </x:row>
    <x:row r="8" ht="23" customHeight="1">
      <x:c r="A8" s="2" t="str">
        <x:v>MWST laut Offerte</x:v>
      </x:c>
      <x:c r="B8" s="11" t="n">
        <x:v>81142.46</x:v>
      </x:c>
      <x:c r="C8" s="11" t="n">
        <x:v>74473.4</x:v>
      </x:c>
      <x:c r="D8" s="11" t="n">
        <x:v>79090.8</x:v>
      </x:c>
      <x:c r="E8" s="11" t="n">
        <x:v>75521.26</x:v>
      </x:c>
      <x:c r="F8" s="11" t="n">
        <x:v>75064.21</x:v>
      </x:c>
      <x:c r="G8" s="2"/>
    </x:row>
    <x:row r="9" ht="23" customHeight="1">
      <x:c r="A9" s="2" t="str">
        <x:v>Offertsumme inkl. MWST</x:v>
      </x:c>
      <x:c r="B9" s="11" t="n">
        <x:v>1082901.26</x:v>
      </x:c>
      <x:c r="C9" s="11" t="n">
        <x:v>993898.15</x:v>
      </x:c>
      <x:c r="D9" s="11" t="n">
        <x:v>1055520.44</x:v>
      </x:c>
      <x:c r="E9" s="11" t="n">
        <x:v>1007882.51</x:v>
      </x:c>
      <x:c r="F9" s="11" t="n">
        <x:v>1001782.86</x:v>
      </x:c>
      <x:c r="G9" s="2"/>
    </x:row>
    <x:row r="10" ht="23" customHeight="1">
      <x:c r="A10" s="2" t="str">
        <x:v>Unbedingter Gesamtrabatt</x:v>
      </x:c>
      <x:c r="B10" s="12" t="n">
        <x:v>0</x:v>
      </x:c>
      <x:c r="C10" s="12" t="n">
        <x:v>0</x:v>
      </x:c>
      <x:c r="D10" s="12" t="n">
        <x:v>0.03</x:v>
      </x:c>
      <x:c r="E10" s="12" t="n">
        <x:v>0</x:v>
      </x:c>
      <x:c r="F10" s="12" t="n">
        <x:v>0</x:v>
      </x:c>
      <x:c r="G10" s="2"/>
    </x:row>
    <x:row r="11" ht="23" customHeight="1">
      <x:c r="A11" s="2" t="str">
        <x:v>Skonto innert 10 Tagen</x:v>
      </x:c>
      <x:c r="B11" s="12" t="n">
        <x:v>0.02</x:v>
      </x:c>
      <x:c r="C11" s="12" t="n">
        <x:v>0</x:v>
      </x:c>
      <x:c r="D11" s="12" t="n">
        <x:v>0</x:v>
      </x:c>
      <x:c r="E11" s="12" t="n">
        <x:v>0</x:v>
      </x:c>
      <x:c r="F11" s="12" t="n">
        <x:v>0</x:v>
      </x:c>
      <x:c r="G11" s="2"/>
    </x:row>
    <x:row r="12" ht="23" customHeight="1">
      <x:c r="A12" s="2" t="str">
        <x:v>MWST laut LV und Offerten</x:v>
      </x:c>
      <x:c r="B12" s="12" t="n">
        <x:v>0.081</x:v>
      </x:c>
      <x:c r="C12" s="12" t="n">
        <x:v>0.081</x:v>
      </x:c>
      <x:c r="D12" s="12" t="n">
        <x:v>0.081</x:v>
      </x:c>
      <x:c r="E12" s="12" t="n">
        <x:v>0.081</x:v>
      </x:c>
      <x:c r="F12" s="12" t="n">
        <x:v>0.081</x:v>
      </x:c>
      <x:c r="G12" s="2"/>
    </x:row>
    <x:row r="13" ht="23" customHeight="1">
      <x:c r="A13" s="2" t="str">
        <x:v>Quelle Summen / Konditionen</x:v>
      </x:c>
      <x:c r="B13" s="10" t="str">
        <x:v>Brändli S. 2; 7, 12</x:v>
      </x:c>
      <x:c r="C13" s="10" t="str">
        <x:v>Kälin S. 2; 8, 13</x:v>
      </x:c>
      <x:c r="D13" s="10" t="str">
        <x:v>Tannegger S. 2; 7, 12</x:v>
      </x:c>
      <x:c r="E13" s="10" t="str">
        <x:v>Gisler-Rohrbach S. 2; 7, 13</x:v>
      </x:c>
      <x:c r="F13" s="10" t="str">
        <x:v>Seeriet S. 2; 7, 12</x:v>
      </x:c>
      <x:c r="G13" s="2"/>
    </x:row>
    <x:row r="14" ht="23" customHeight="1">
      <x:c r="A14" s="2"/>
      <x:c r="B14" s="2"/>
      <x:c r="C14" s="2"/>
      <x:c r="D14" s="2"/>
      <x:c r="E14" s="2"/>
      <x:c r="F14" s="2"/>
      <x:c r="G14" s="2"/>
    </x:row>
    <x:row r="15" ht="23" customHeight="1">
      <x:c r="A15" s="2"/>
      <x:c r="B15" s="2"/>
      <x:c r="C15" s="2"/>
      <x:c r="D15" s="2"/>
      <x:c r="E15" s="2"/>
      <x:c r="F15" s="2"/>
      <x:c r="G15" s="2"/>
    </x:row>
    <x:row r="16" ht="34" customHeight="1">
      <x:c r="A16" s="7" t="str">
        <x:v>Vorhaltung und offene Nachforderungen</x:v>
      </x:c>
      <x:c r="B16" s="7"/>
      <x:c r="C16" s="7"/>
      <x:c r="D16" s="7"/>
      <x:c r="E16" s="7"/>
      <x:c r="F16" s="7"/>
      <x:c r="G16" s="2"/>
    </x:row>
    <x:row r="17" ht="40" customHeight="1">
      <x:c r="A17" s="2" t="str">
        <x:v>Rohbauzeit LV, Monate</x:v>
      </x:c>
      <x:c r="B17" s="8" t="n">
        <x:v>9</x:v>
      </x:c>
      <x:c r="C17" s="2"/>
      <x:c r="D17" s="13" t="str">
        <x:v>LV S. 2: rund neun Monate, Mitte Februar bis Mitte November 2027.</x:v>
      </x:c>
      <x:c r="E17" s="13"/>
      <x:c r="F17" s="13"/>
      <x:c r="G17" s="2"/>
    </x:row>
    <x:row r="18" ht="40" customHeight="1">
      <x:c r="A18" s="2" t="str">
        <x:v>Seeriet enthaltene Monate</x:v>
      </x:c>
      <x:c r="B18" s="8" t="n">
        <x:v>7</x:v>
      </x:c>
      <x:c r="C18" s="2"/>
      <x:c r="D18" s="13" t="str">
        <x:v>Seeriet S. 7 Ziff. 6.</x:v>
      </x:c>
      <x:c r="E18" s="13"/>
      <x:c r="F18" s="13"/>
      <x:c r="G18" s="2"/>
    </x:row>
    <x:row r="19" ht="40" customHeight="1">
      <x:c r="A19" s="2" t="str">
        <x:v>Seeriet je zusätzlichem Monat</x:v>
      </x:c>
      <x:c r="B19" s="8" t="n">
        <x:v>9500</x:v>
      </x:c>
      <x:c r="C19" s="2"/>
      <x:c r="D19" s="13" t="str">
        <x:v>Seeriet S. 7 Ziff. 6: je angefangenem Monat; genaue Datumsabgrenzung offen.</x:v>
      </x:c>
      <x:c r="E19" s="13"/>
      <x:c r="F19" s="13"/>
      <x:c r="G19" s="2"/>
    </x:row>
    <x:row r="20" ht="40" customHeight="1">
      <x:c r="A20" s="2" t="str">
        <x:v>Seeriet Zeitkorrektur</x:v>
      </x:c>
      <x:c r="B20" s="8" t="n">
        <x:f>MAX(0,B17-B18)*B19</x:f>
        <x:v>19000</x:v>
      </x:c>
      <x:c r="C20" s="2"/>
      <x:c r="D20" s="13" t="str">
        <x:v>Vergleichsannahme: 9 - 7 = 2 zusätzliche Monate.</x:v>
      </x:c>
      <x:c r="E20" s="13"/>
      <x:c r="F20" s="13"/>
      <x:c r="G20" s="2"/>
    </x:row>
    <x:row r="21" ht="40" customHeight="1">
      <x:c r="A21" s="2" t="str">
        <x:v>Gisler: Gebühren vor Umtrieben</x:v>
      </x:c>
      <x:c r="B21" s="14"/>
      <x:c r="C21" s="2"/>
      <x:c r="D21" s="13" t="str">
        <x:v>Offen. Erst belegte Gesamtgebühren ohne MWST eintragen; sämtliche betroffenen Entsorgungsleistungen klären.</x:v>
      </x:c>
      <x:c r="E21" s="13"/>
      <x:c r="F21" s="13"/>
      <x:c r="G21" s="2"/>
    </x:row>
    <x:row r="22" ht="40" customHeight="1">
      <x:c r="A22" s="2" t="str">
        <x:v>Gisler: Umtriebezuschlag</x:v>
      </x:c>
      <x:c r="B22" s="9" t="n">
        <x:v>0.08</x:v>
      </x:c>
      <x:c r="C22" s="2"/>
      <x:c r="D22" s="13" t="str">
        <x:v>Gisler-Rohrbach S. 7 Ziff. 5.</x:v>
      </x:c>
      <x:c r="E22" s="13"/>
      <x:c r="F22" s="13"/>
      <x:c r="G22" s="2"/>
    </x:row>
    <x:row r="23" ht="40" customHeight="1">
      <x:c r="A23" s="2" t="str">
        <x:v>Gisler: zusätzlicher Gesamtbetrag</x:v>
      </x:c>
      <x:c r="B23" s="8" t="str">
        <x:f>IF(ISNUMBER(B21),ROUND(B21*(1+B22),2),"offen")</x:f>
        <x:v>offen</x:v>
      </x:c>
      <x:c r="C23" s="2"/>
      <x:c r="D23" s="13" t="str">
        <x:v>Gebühren plus 8 %, exkl. MWST; leerer Gebührensatz bleibt offen.</x:v>
      </x:c>
      <x:c r="E23" s="13"/>
      <x:c r="F23" s="13"/>
      <x:c r="G23" s="2"/>
    </x:row>
    <x:row r="24" ht="40" customHeight="1">
      <x:c r="A24" s="2" t="str">
        <x:v>Kälin: zusätzlicher Stahlpreis netto</x:v>
      </x:c>
      <x:c r="B24" s="14"/>
      <x:c r="C24" s="2"/>
      <x:c r="D24" s="13" t="str">
        <x:v>Offen. Nachgewiesenen Mehrpreis oder bestätigte 0 bei Streichung der Klausel eintragen; S. 8 Ziff. 7.</x:v>
      </x:c>
      <x:c r="E24" s="13"/>
      <x:c r="F24" s="13"/>
      <x:c r="G24" s="2"/>
    </x:row>
    <x:row r="25" ht="40" customHeight="1">
      <x:c r="A25" s="2" t="str">
        <x:v>Tannegger: Winterbau netto nach Rabatt</x:v>
      </x:c>
      <x:c r="B25" s="14"/>
      <x:c r="C25" s="2"/>
      <x:c r="D25" s="13" t="str">
        <x:v>Offen. Verbindlichen Mehrpreis nach Rabatt oder bestätigte 0 bei Einschluss eintragen; S. 7 Ziff. 8.</x:v>
      </x:c>
      <x:c r="E25" s="13"/>
      <x:c r="F25" s="13"/>
      <x:c r="G25" s="2"/>
    </x:row>
    <x:row r="26" ht="23" customHeight="1">
      <x:c r="A26" s="2"/>
      <x:c r="B26" s="2"/>
      <x:c r="C26" s="2"/>
      <x:c r="D26" s="2"/>
      <x:c r="E26" s="2"/>
      <x:c r="F26" s="2"/>
      <x:c r="G26" s="2"/>
    </x:row>
    <x:row r="27" ht="23" customHeight="1">
      <x:c r="A27" s="2" t="str">
        <x:v>Gelbe leere Zellen = offene Preise. Keine 0 ohne Bestätigung einsetzen. Erfasste Zuschläge sind noch keine Vergabefreigabe.</x:v>
      </x:c>
      <x:c r="B27" s="2"/>
      <x:c r="C27" s="2"/>
      <x:c r="D27" s="2"/>
      <x:c r="E27" s="2"/>
      <x:c r="F27" s="2"/>
      <x:c r="G27" s="2"/>
    </x:row>
    <x:row r="28" ht="23" customHeight="1">
      <x:c r="A28" s="2"/>
      <x:c r="B28" s="2"/>
      <x:c r="C28" s="2"/>
      <x:c r="D28" s="2"/>
      <x:c r="E28" s="2"/>
      <x:c r="F28" s="2"/>
      <x:c r="G28" s="2"/>
    </x:row>
    <x:row r="29" ht="23" customHeight="1">
      <x:c r="A29" s="2"/>
      <x:c r="B29" s="2"/>
      <x:c r="C29" s="2"/>
      <x:c r="D29" s="2"/>
      <x:c r="E29" s="2"/>
      <x:c r="F29" s="2"/>
      <x:c r="G29" s="2"/>
    </x:row>
    <x:row r="30" ht="34" customHeight="1">
      <x:c r="A30" s="7" t="str">
        <x:v>Bedingte Abzüge separat</x:v>
      </x:c>
      <x:c r="B30" s="7"/>
      <x:c r="C30" s="7"/>
      <x:c r="D30" s="7"/>
      <x:c r="E30" s="7"/>
      <x:c r="F30" s="7"/>
      <x:c r="G30" s="2"/>
    </x:row>
    <x:row r="31" ht="23" customHeight="1">
      <x:c r="A31" s="2" t="str">
        <x:v>Brändli netto bei 2 % Skonto</x:v>
      </x:c>
      <x:c r="B31" s="8" t="n">
        <x:f>'Vergleich'!B25-ROUND('Vergleich'!B25*B11,2)</x:f>
        <x:v>981723.62</x:v>
      </x:c>
      <x:c r="C31" s="2"/>
      <x:c r="D31" s="2" t="str">
        <x:v>Nur bei gesicherter Zahlung innert 10 Tagen.</x:v>
      </x:c>
      <x:c r="E31" s="2"/>
      <x:c r="F31" s="2"/>
      <x:c r="G31" s="2"/>
    </x:row>
    <x:row r="32" ht="23" customHeight="1">
      <x:c r="A32" s="2" t="str">
        <x:v>Brändli inkl. MWST bei Skonto</x:v>
      </x:c>
      <x:c r="B32" s="8" t="n">
        <x:f>B31+ROUND(B31*B12,2)</x:f>
        <x:v>1061243.23</x:v>
      </x:c>
      <x:c r="C32" s="2"/>
      <x:c r="D32" s="2"/>
      <x:c r="E32" s="2"/>
      <x:c r="F32" s="2"/>
      <x:c r="G32" s="2"/>
    </x:row>
    <x:row r="33" ht="23" customHeight="1">
      <x:c r="A33" s="2"/>
      <x:c r="B33" s="2"/>
      <x:c r="C33" s="2"/>
      <x:c r="D33" s="2"/>
      <x:c r="E33" s="2"/>
      <x:c r="F33" s="2"/>
      <x:c r="G33" s="2"/>
    </x:row>
    <x:row r="34" ht="23" customHeight="1">
      <x:c r="A34" s="2" t="str">
        <x:v>Gisler V1.1: 470 m² × CHF 148</x:v>
      </x:c>
      <x:c r="B34" s="8" t="n">
        <x:v>470</x:v>
      </x:c>
      <x:c r="C34" s="8" t="n">
        <x:v>148</x:v>
      </x:c>
      <x:c r="D34" s="8" t="n">
        <x:f>ROUND(B34*C34,2)</x:f>
        <x:v>69560</x:v>
      </x:c>
      <x:c r="E34" s="2"/>
      <x:c r="F34" s="2"/>
      <x:c r="G34" s="2"/>
    </x:row>
    <x:row r="35" ht="23" customHeight="1">
      <x:c r="A35" s="2" t="str">
        <x:v>Gisler V1.2: 70 m³ × CHF 265</x:v>
      </x:c>
      <x:c r="B35" s="8" t="n">
        <x:v>70</x:v>
      </x:c>
      <x:c r="C35" s="8" t="n">
        <x:v>265</x:v>
      </x:c>
      <x:c r="D35" s="8" t="n">
        <x:f>ROUND(B35*C35,2)</x:f>
        <x:v>18550</x:v>
      </x:c>
      <x:c r="E35" s="2"/>
      <x:c r="F35" s="2"/>
      <x:c r="G35" s="2"/>
    </x:row>
    <x:row r="36" ht="23" customHeight="1">
      <x:c r="A36" s="2" t="str">
        <x:v>Gisler V1.3: 210 m × CHF 42</x:v>
      </x:c>
      <x:c r="B36" s="8" t="n">
        <x:v>210</x:v>
      </x:c>
      <x:c r="C36" s="8" t="n">
        <x:v>42</x:v>
      </x:c>
      <x:c r="D36" s="8" t="n">
        <x:f>ROUND(B36*C36,2)</x:f>
        <x:v>8820</x:v>
      </x:c>
      <x:c r="E36" s="2"/>
      <x:c r="F36" s="2"/>
      <x:c r="G36" s="2"/>
    </x:row>
    <x:row r="37" ht="23" customHeight="1">
      <x:c r="A37" s="2" t="str">
        <x:v>Variante V1 gesamt</x:v>
      </x:c>
      <x:c r="B37" s="8"/>
      <x:c r="C37" s="8"/>
      <x:c r="D37" s="8" t="n">
        <x:f>SUM(D34:D36)</x:f>
        <x:v>96930</x:v>
      </x:c>
      <x:c r="E37" s="2"/>
      <x:c r="F37" s="2"/>
      <x:c r="G37" s="2"/>
    </x:row>
    <x:row r="38" ht="23" customHeight="1">
      <x:c r="A38" s="2" t="str">
        <x:v>Entfall Grundangebot 4.03 + 4.04</x:v>
      </x:c>
      <x:c r="B38" s="8"/>
      <x:c r="C38" s="8"/>
      <x:c r="D38" s="8" t="n">
        <x:f>'Positionen'!M156+'Positionen'!M157</x:f>
        <x:v>99383</x:v>
      </x:c>
      <x:c r="E38" s="2"/>
      <x:c r="F38" s="2"/>
      <x:c r="G38" s="2"/>
    </x:row>
    <x:row r="39" ht="23" customHeight="1">
      <x:c r="A39" s="2" t="str">
        <x:v>Minder-/Mehrpreis Variante</x:v>
      </x:c>
      <x:c r="B39" s="8"/>
      <x:c r="C39" s="8"/>
      <x:c r="D39" s="8" t="n">
        <x:f>D37-D38</x:f>
        <x:v>-2453</x:v>
      </x:c>
      <x:c r="E39" s="2"/>
      <x:c r="F39" s="2"/>
      <x:c r="G39" s="2"/>
    </x:row>
    <x:row r="40" ht="23" customHeight="1">
      <x:c r="A40" s="2" t="str">
        <x:v>Gisler Variante netto ohne offene Gebühren</x:v>
      </x:c>
      <x:c r="B40" s="8"/>
      <x:c r="C40" s="8"/>
      <x:c r="D40" s="8" t="n">
        <x:f>'Vergleich'!E25+D39</x:f>
        <x:v>929908.25</x:v>
      </x:c>
      <x:c r="E40" s="2"/>
      <x:c r="F40" s="2"/>
      <x:c r="G40" s="2"/>
    </x:row>
    <x:row r="41" ht="23" customHeight="1">
      <x:c r="A41" s="2" t="str">
        <x:v>Quelle: Gisler-Rohrbach S. 11. Ingenieurfreigabe erforderlich; Armierung und Fugen zu 4.11/4.12 abgrenzen.</x:v>
      </x:c>
      <x:c r="B41" s="2"/>
      <x:c r="C41" s="2"/>
      <x:c r="D41" s="2"/>
      <x:c r="E41" s="2"/>
      <x:c r="F41" s="2"/>
      <x:c r="G41" s="2"/>
    </x:row>
    <x:row r="42" ht="23" customHeight="1">
      <x:c r="A42" s="2"/>
      <x:c r="B42" s="2"/>
      <x:c r="C42" s="2"/>
      <x:c r="D42" s="2"/>
      <x:c r="E42" s="2"/>
      <x:c r="F42" s="2"/>
      <x:c r="G42" s="2"/>
    </x:row>
    <x:row r="43" ht="23" customHeight="1">
      <x:c r="A43" s="2"/>
      <x:c r="B43" s="2"/>
      <x:c r="C43" s="2"/>
      <x:c r="D43" s="2"/>
      <x:c r="E43" s="2"/>
      <x:c r="F43" s="2"/>
      <x:c r="G43" s="2"/>
    </x:row>
    <x:row r="44" ht="34" customHeight="1">
      <x:c r="A44" s="7" t="str">
        <x:v>Quelldateien (jeweils unter input)</x:v>
      </x:c>
      <x:c r="B44" s="7"/>
      <x:c r="C44" s="7"/>
      <x:c r="D44" s="7"/>
      <x:c r="E44" s="7"/>
      <x:c r="F44" s="7"/>
      <x:c r="G44" s="2"/>
    </x:row>
    <x:row r="45" ht="23" customHeight="1">
      <x:c r="A45" s="2" t="str">
        <x:v>LV</x:v>
      </x:c>
      <x:c r="B45" s="2" t="str">
        <x:v>LV_211-01_Baumeisterarbeiten_MFH_Sonnmatt.pdf</x:v>
      </x:c>
      <x:c r="C45" s="2"/>
      <x:c r="D45" s="2"/>
      <x:c r="E45" s="2"/>
      <x:c r="F45" s="2"/>
      <x:c r="G45" s="2"/>
    </x:row>
    <x:row r="46" ht="23" customHeight="1">
      <x:c r="A46" s="2"/>
      <x:c r="B46" s="15" t="str">
        <x:v>SHA-256: 6d706b92cb443c154746ef97ff2854dcb8168640386b3bed9de3b550257bad9b</x:v>
      </x:c>
      <x:c r="C46" s="2"/>
      <x:c r="D46" s="2"/>
      <x:c r="E46" s="2"/>
      <x:c r="F46" s="2"/>
      <x:c r="G46" s="2"/>
    </x:row>
    <x:row r="47" ht="23" customHeight="1">
      <x:c r="A47" s="2" t="str">
        <x:v>Brändli</x:v>
      </x:c>
      <x:c r="B47" s="2" t="str">
        <x:v>Offerte_Braendli_Hoch-und-Tiefbau.pdf</x:v>
      </x:c>
      <x:c r="C47" s="2"/>
      <x:c r="D47" s="2"/>
      <x:c r="E47" s="2"/>
      <x:c r="F47" s="2"/>
      <x:c r="G47" s="2"/>
    </x:row>
    <x:row r="48" ht="23" customHeight="1">
      <x:c r="A48" s="2"/>
      <x:c r="B48" s="15" t="str">
        <x:v>SHA-256: 99622e2ed6061f78b9439e8a738108c5429f8107f6f77f1ec1141659e768907a</x:v>
      </x:c>
      <x:c r="C48" s="2"/>
      <x:c r="D48" s="2"/>
      <x:c r="E48" s="2"/>
      <x:c r="F48" s="2"/>
      <x:c r="G48" s="2"/>
    </x:row>
    <x:row r="49" ht="23" customHeight="1">
      <x:c r="A49" s="2" t="str">
        <x:v>Kälin</x:v>
      </x:c>
      <x:c r="B49" s="2" t="str">
        <x:v>Kaelin_Bau_Angebot_26-1142.pdf</x:v>
      </x:c>
      <x:c r="C49" s="2"/>
      <x:c r="D49" s="2"/>
      <x:c r="E49" s="2"/>
      <x:c r="F49" s="2"/>
      <x:c r="G49" s="2"/>
    </x:row>
    <x:row r="50" ht="23" customHeight="1">
      <x:c r="A50" s="2"/>
      <x:c r="B50" s="15" t="str">
        <x:v>SHA-256: bb6ec8654c843388248e4e738e966906df9439df39a2336bab6791c5dd530f5a</x:v>
      </x:c>
      <x:c r="C50" s="2"/>
      <x:c r="D50" s="2"/>
      <x:c r="E50" s="2"/>
      <x:c r="F50" s="2"/>
      <x:c r="G50" s="2"/>
    </x:row>
    <x:row r="51" ht="23" customHeight="1">
      <x:c r="A51" s="2" t="str">
        <x:v>Tannegger</x:v>
      </x:c>
      <x:c r="B51" s="2" t="str">
        <x:v>Tannegger_Soehne_Offerte_MFH_Sonnmatt.pdf</x:v>
      </x:c>
      <x:c r="C51" s="2"/>
      <x:c r="D51" s="2"/>
      <x:c r="E51" s="2"/>
      <x:c r="F51" s="2"/>
      <x:c r="G51" s="2"/>
    </x:row>
    <x:row r="52" ht="23" customHeight="1">
      <x:c r="A52" s="2"/>
      <x:c r="B52" s="15" t="str">
        <x:v>SHA-256: 113b857ce726ba93f0c1fb2db484f142490334ed352b5a3ffece73cd3548c115</x:v>
      </x:c>
      <x:c r="C52" s="2"/>
      <x:c r="D52" s="2"/>
      <x:c r="E52" s="2"/>
      <x:c r="F52" s="2"/>
      <x:c r="G52" s="2"/>
    </x:row>
    <x:row r="53" ht="23" customHeight="1">
      <x:c r="A53" s="2" t="str">
        <x:v>Gisler-Rohrbach</x:v>
      </x:c>
      <x:c r="B53" s="2" t="str">
        <x:v>GislerRohrbach_OF26-588.pdf</x:v>
      </x:c>
      <x:c r="C53" s="2"/>
      <x:c r="D53" s="2"/>
      <x:c r="E53" s="2"/>
      <x:c r="F53" s="2"/>
      <x:c r="G53" s="2"/>
    </x:row>
    <x:row r="54" ht="23" customHeight="1">
      <x:c r="A54" s="2"/>
      <x:c r="B54" s="15" t="str">
        <x:v>SHA-256: b0194b0f76a88094efbeeaea06161eace85472d4cdf74056eee1d70f8c6258dc</x:v>
      </x:c>
      <x:c r="C54" s="2"/>
      <x:c r="D54" s="2"/>
      <x:c r="E54" s="2"/>
      <x:c r="F54" s="2"/>
      <x:c r="G54" s="2"/>
    </x:row>
    <x:row r="55" ht="23" customHeight="1">
      <x:c r="A55" s="2" t="str">
        <x:v>Seeriet</x:v>
      </x:c>
      <x:c r="B55" s="2" t="str">
        <x:v>Seeriet_Bau_Offerte_SB-26-214.pdf</x:v>
      </x:c>
      <x:c r="C55" s="2"/>
      <x:c r="D55" s="2"/>
      <x:c r="E55" s="2"/>
      <x:c r="F55" s="2"/>
      <x:c r="G55" s="2"/>
    </x:row>
    <x:row r="56" ht="23" customHeight="1">
      <x:c r="A56" s="2"/>
      <x:c r="B56" s="15" t="str">
        <x:v>SHA-256: 8ce4563a4df097aa8c49f449745e0028a36adf463b9f6d693c00b7ec7e5d0243</x:v>
      </x:c>
      <x:c r="C56" s="2"/>
      <x:c r="D56" s="2"/>
      <x:c r="E56" s="2"/>
      <x:c r="F56" s="2"/>
      <x:c r="G56" s="2"/>
    </x:row>
    <x:row r="57" ht="23" customHeight="1">
      <x:c r="A57" s="2"/>
      <x:c r="B57" s="2"/>
      <x:c r="C57" s="2"/>
      <x:c r="D57" s="2"/>
      <x:c r="E57" s="2"/>
      <x:c r="F57" s="2"/>
      <x:c r="G57" s="2"/>
    </x:row>
    <x:row r="58" ht="23" customHeight="1">
      <x:c r="A58" s="2"/>
      <x:c r="B58" s="2"/>
      <x:c r="C58" s="2"/>
      <x:c r="D58" s="2"/>
      <x:c r="E58" s="2"/>
      <x:c r="F58" s="2"/>
      <x:c r="G58" s="2"/>
    </x:row>
    <x:row r="59" ht="23" customHeight="1">
      <x:c r="A59" s="2" t="str">
        <x:v>Methodik</x:v>
      </x:c>
      <x:c r="B59" s="2"/>
      <x:c r="C59" s="2"/>
      <x:c r="D59" s="2"/>
      <x:c r="E59" s="2"/>
      <x:c r="F59" s="2"/>
      <x:c r="G59" s="2"/>
    </x:row>
    <x:row r="60" ht="23" customHeight="1">
      <x:c r="A60" s="2" t="str">
        <x:v>Rechnung: Mengen × EP, auf CHF 0.01 gerundet. Rabattbetrag zuerst runden, dann abziehen; MWST auf Nettosumme runden.</x:v>
      </x:c>
      <x:c r="B60" s="2"/>
      <x:c r="C60" s="2"/>
      <x:c r="D60" s="2"/>
      <x:c r="E60" s="2"/>
      <x:c r="F60" s="2"/>
      <x:c r="G60" s="2"/>
    </x:row>
    <x:row r="61" ht="23" customHeight="1">
      <x:c r="A61" s="2" t="str">
        <x:v>Fehlende Grundangebotspositionen: höchster vergleichbarer EP der übrigen Anbieter gemäss LV S. 2, vor deren Gesamtrabatt.</x:v>
      </x:c>
      <x:c r="B61" s="2"/>
      <x:c r="C61" s="2"/>
      <x:c r="D61" s="2"/>
      <x:c r="E61" s="2"/>
      <x:c r="F61" s="2"/>
      <x:c r="G61" s="2"/>
    </x:row>
    <x:row r="62" ht="23" customHeight="1">
      <x:c r="A62" s="2" t="str">
        <x:v>Bewertungszuschläge sind keine zugesagten Unternehmerpreise. Deponiegebühren, Stahlteuerung und Winterbau bleiben offen.</x:v>
      </x:c>
      <x:c r="B62" s="2"/>
      <x:c r="C62" s="2"/>
      <x:c r="D62" s="2"/>
      <x:c r="E62" s="2"/>
      <x:c r="F62" s="2"/>
      <x:c r="G62" s="2"/>
    </x:row>
    <x:row r="63" ht="23" customHeight="1">
      <x:c r="A63" s="2" t="str">
        <x:v>Regiepositionen 6.03–6.05 mit den LV-Mengen sind Bestandteil des Vergleichs. Zusatzregie wird dadurch nicht abgegolten.</x:v>
      </x:c>
      <x:c r="B63" s="2"/>
      <x:c r="C63" s="2"/>
      <x:c r="D63" s="2"/>
      <x:c r="E63" s="2"/>
      <x:c r="F63" s="2"/>
      <x:c r="G63" s="2"/>
    </x:row>
    <x:row r="64" ht="23" customHeight="1">
      <x:c r="A64" s="2" t="str">
        <x:v>Pläne und Baugrundbericht werden in den Offerten erwähnt, sind jedoch nicht geliefert. Kein technischer Gleichwertigkeitsnachweis.</x:v>
      </x:c>
      <x:c r="B64" s="2"/>
      <x:c r="C64" s="2"/>
      <x:c r="D64" s="2"/>
      <x:c r="E64" s="2"/>
      <x:c r="F64" s="2"/>
      <x:c r="G64" s="2"/>
    </x:row>
    <x:row r="65" ht="23" customHeight="1">
      <x:c r="A65" s="2"/>
      <x:c r="B65" s="2"/>
      <x:c r="C65" s="2"/>
      <x:c r="D65" s="2"/>
      <x:c r="E65" s="2"/>
      <x:c r="F65" s="2"/>
      <x:c r="G65" s="2"/>
    </x:row>
    <x:row r="66" ht="34" customHeight="1">
      <x:c r="A66" s="7" t="str">
        <x:v>Kapitelkontrollen laut PDF</x:v>
      </x:c>
      <x:c r="B66" s="7" t="str">
        <x:v>Brändli</x:v>
      </x:c>
      <x:c r="C66" s="7" t="str">
        <x:v>Kälin</x:v>
      </x:c>
      <x:c r="D66" s="7" t="str">
        <x:v>Tannegger</x:v>
      </x:c>
      <x:c r="E66" s="7" t="str">
        <x:v>Gisler-Rohrbach</x:v>
      </x:c>
      <x:c r="F66" s="7" t="str">
        <x:v>Seeriet</x:v>
      </x:c>
    </x:row>
    <x:row r="67">
      <x:c r="A67" s="43" t="str">
        <x:v>Kapitel 1 (Offertübersicht S. 2)</x:v>
      </x:c>
      <x:c r="B67" s="44" t="n">
        <x:v>103511</x:v>
      </x:c>
      <x:c r="C67" s="44" t="n">
        <x:v>95318</x:v>
      </x:c>
      <x:c r="D67" s="44" t="n">
        <x:v>103363</x:v>
      </x:c>
      <x:c r="E67" s="44" t="n">
        <x:v>97964</x:v>
      </x:c>
      <x:c r="F67" s="44" t="n">
        <x:v>97440</x:v>
      </x:c>
    </x:row>
    <x:row r="68">
      <x:c r="A68" s="43" t="str">
        <x:v>Kapitel 2 (Offertübersicht S. 2)</x:v>
      </x:c>
      <x:c r="B68" s="44" t="n">
        <x:v>121375.7</x:v>
      </x:c>
      <x:c r="C68" s="44" t="n">
        <x:v>108354.7</x:v>
      </x:c>
      <x:c r="D68" s="44" t="n">
        <x:v>123486.4</x:v>
      </x:c>
      <x:c r="E68" s="44" t="n">
        <x:v>84208.6</x:v>
      </x:c>
      <x:c r="F68" s="44" t="n">
        <x:v>115955.3</x:v>
      </x:c>
    </x:row>
    <x:row r="69">
      <x:c r="A69" s="43" t="str">
        <x:v>Kapitel 3 (Offertübersicht S. 2)</x:v>
      </x:c>
      <x:c r="B69" s="44" t="n">
        <x:v>34465.6</x:v>
      </x:c>
      <x:c r="C69" s="44" t="n">
        <x:v>33065.3</x:v>
      </x:c>
      <x:c r="D69" s="44" t="n">
        <x:v>34085.6</x:v>
      </x:c>
      <x:c r="E69" s="44" t="n">
        <x:v>32240.65</x:v>
      </x:c>
      <x:c r="F69" s="44" t="n">
        <x:v>32150.6</x:v>
      </x:c>
    </x:row>
    <x:row r="70">
      <x:c r="A70" s="43" t="str">
        <x:v>Kapitel 4 (Offertübersicht S. 2)</x:v>
      </x:c>
      <x:c r="B70" s="44" t="n">
        <x:v>563327</x:v>
      </x:c>
      <x:c r="C70" s="44" t="n">
        <x:v>529991.75</x:v>
      </x:c>
      <x:c r="D70" s="44" t="n">
        <x:v>580176.5</x:v>
      </x:c>
      <x:c r="E70" s="44" t="n">
        <x:v>554178.5</x:v>
      </x:c>
      <x:c r="F70" s="44" t="n">
        <x:v>520824.75</x:v>
      </x:c>
    </x:row>
    <x:row r="71">
      <x:c r="A71" s="43" t="str">
        <x:v>Kapitel 5 (Offertübersicht S. 2)</x:v>
      </x:c>
      <x:c r="B71" s="44" t="n">
        <x:v>155891.5</x:v>
      </x:c>
      <x:c r="C71" s="44" t="n">
        <x:v>132147</x:v>
      </x:c>
      <x:c r="D71" s="44" t="n">
        <x:v>143538</x:v>
      </x:c>
      <x:c r="E71" s="44" t="n">
        <x:v>140967.5</x:v>
      </x:c>
      <x:c r="F71" s="44" t="n">
        <x:v>138778</x:v>
      </x:c>
    </x:row>
    <x:row r="72">
      <x:c r="A72" s="43" t="str">
        <x:v>Kapitel 6 (Offertübersicht S. 2)</x:v>
      </x:c>
      <x:c r="B72" s="44" t="n">
        <x:v>23188</x:v>
      </x:c>
      <x:c r="C72" s="44" t="n">
        <x:v>20548</x:v>
      </x:c>
      <x:c r="D72" s="44" t="n">
        <x:v>21979</x:v>
      </x:c>
      <x:c r="E72" s="44" t="n">
        <x:v>22802</x:v>
      </x:c>
      <x:c r="F72" s="44" t="n">
        <x:v>21570</x:v>
      </x:c>
    </x:row>
  </x:sheetData>
  <x:mergeCells>
    <x:mergeCell ref="D17:F17"/>
    <x:mergeCell ref="D18:F18"/>
    <x:mergeCell ref="D19:F19"/>
    <x:mergeCell ref="D20:F20"/>
    <x:mergeCell ref="D21:F21"/>
    <x:mergeCell ref="D22:F22"/>
    <x:mergeCell ref="D23:F23"/>
    <x:mergeCell ref="D24:F24"/>
    <x:mergeCell ref="D25:F25"/>
    <x:mergeCell ref="B45:F45"/>
    <x:mergeCell ref="B46:F46"/>
    <x:mergeCell ref="B47:F47"/>
    <x:mergeCell ref="B48:F48"/>
    <x:mergeCell ref="B49:F49"/>
    <x:mergeCell ref="B50:F50"/>
    <x:mergeCell ref="B51:F51"/>
    <x:mergeCell ref="B52:F52"/>
    <x:mergeCell ref="B53:F53"/>
    <x:mergeCell ref="B54:F54"/>
    <x:mergeCell ref="B55:F55"/>
    <x:mergeCell ref="B56:F56"/>
  </x:mergeCells>
  <x:dataValidations count="3">
    <x:dataValidation type="decimal" operator="greaterThanOrEqual" sqref="B21">
      <x:formula1>0</x:formula1>
    </x:dataValidation>
    <x:dataValidation type="decimal" operator="greaterThanOrEqual" sqref="B24">
      <x:formula1>0</x:formula1>
    </x:dataValidation>
    <x:dataValidation type="decimal" operator="greaterThanOrEqual" sqref="B25">
      <x:formula1>0</x:formula1>
    </x:dataValidation>
  </x:dataValidations>
  <x:pageMargins left="0.7" right="0.7" top="0.75" bottom="0.75" header="0.3" footer="0.3"/>
</x:worksheet>
</file>